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hidePivotFieldList="1"/>
  <mc:AlternateContent xmlns:mc="http://schemas.openxmlformats.org/markup-compatibility/2006">
    <mc:Choice Requires="x15">
      <x15ac:absPath xmlns:x15ac="http://schemas.microsoft.com/office/spreadsheetml/2010/11/ac" url="C:\Users\OWNER\Documents\一彦\9交詢社\地球環境研究会\蔵書一覧\"/>
    </mc:Choice>
  </mc:AlternateContent>
  <xr:revisionPtr revIDLastSave="0" documentId="13_ncr:1_{D837839A-F57E-433E-BD3F-2AA22E6BB6CF}" xr6:coauthVersionLast="45" xr6:coauthVersionMax="45" xr10:uidLastSave="{00000000-0000-0000-0000-000000000000}"/>
  <bookViews>
    <workbookView xWindow="-120" yWindow="-120" windowWidth="25440" windowHeight="15390" tabRatio="732" activeTab="1" xr2:uid="{00000000-000D-0000-FFFF-FFFF00000000}"/>
  </bookViews>
  <sheets>
    <sheet name="使い方" sheetId="7" r:id="rId1"/>
    <sheet name="一覧表" sheetId="4" r:id="rId2"/>
    <sheet name="内容照会" sheetId="5" r:id="rId3"/>
    <sheet name="例会当日対応" sheetId="10" state="hidden" r:id="rId4"/>
    <sheet name="例会当日対応 (2)" sheetId="19" r:id="rId5"/>
    <sheet name="明細" sheetId="1" state="hidden" r:id="rId6"/>
    <sheet name="蔵書番号順" sheetId="8" r:id="rId7"/>
    <sheet name="収納場所別一覧" sheetId="23" r:id="rId8"/>
    <sheet name="分野&amp;NDC分類相関表" sheetId="11" r:id="rId9"/>
    <sheet name="分野TBL" sheetId="12" r:id="rId10"/>
    <sheet name="TBL" sheetId="22" state="hidden" r:id="rId11"/>
    <sheet name="NDC(10版）" sheetId="6" state="hidden" r:id="rId12"/>
    <sheet name="検索ｻｲﾄ" sheetId="2" r:id="rId13"/>
    <sheet name="国会図書館" sheetId="3" state="hidden" r:id="rId14"/>
    <sheet name="HP対応" sheetId="9" state="hidden" r:id="rId15"/>
    <sheet name="貸出実績集計" sheetId="20" state="hidden" r:id="rId16"/>
    <sheet name="貸出実績" sheetId="21" state="hidden" r:id="rId17"/>
  </sheets>
  <definedNames>
    <definedName name="_xlnm._FilterDatabase" localSheetId="1" hidden="1">一覧表!$A$1:$M$219</definedName>
    <definedName name="_xlnm._FilterDatabase" localSheetId="2" hidden="1">内容照会!$A$1:$L$48</definedName>
    <definedName name="_xlnm._FilterDatabase" localSheetId="5" hidden="1">明細!$A$1:$AY$221</definedName>
    <definedName name="_GoBack" localSheetId="1">一覧表!$F$9</definedName>
    <definedName name="_GoBack" localSheetId="2">内容照会!$F$13</definedName>
    <definedName name="_GoBack" localSheetId="5">明細!$E$9</definedName>
    <definedName name="NDCｴﾘｱ">'NDC(10版）'!$A$1:$B$366</definedName>
    <definedName name="NDCｺｰﾄﾞ">'NDC(10版）'!$A$1:$A$366</definedName>
    <definedName name="_xlnm.Print_Titles" localSheetId="1">一覧表!$C:$F,一覧表!$1:$1</definedName>
    <definedName name="_xlnm.Print_Titles" localSheetId="7">収納場所別一覧!$A:$A,収納場所別一覧!$2:$2</definedName>
    <definedName name="_xlnm.Print_Titles" localSheetId="6">蔵書番号順!$A:$A,蔵書番号順!$2:$2</definedName>
    <definedName name="_xlnm.Print_Titles" localSheetId="2">内容照会!$B:$E,内容照会!$1:$1</definedName>
    <definedName name="_xlnm.Print_Titles" localSheetId="8">'分野&amp;NDC分類相関表'!$A:$C,'分野&amp;NDC分類相関表'!$2:$2</definedName>
    <definedName name="_xlnm.Print_Titles" localSheetId="5">明細!$A:$E,明細!$1:$1</definedName>
    <definedName name="ｻｲｽﾞ">TBL!$A$3:$A$21</definedName>
    <definedName name="収納場所内容ｴﾘｱ">TBL!$A$3:$B$21</definedName>
    <definedName name="蔵書明細ｴﾘｱ">明細!$A$1:$AY$255</definedName>
    <definedName name="分野TBL">分野TBL!$A$1:$C$16</definedName>
    <definedName name="分野TBLｴﾘｱ">分野TBL!$A$1:$J$16</definedName>
    <definedName name="分野名称">分野TBL!$B$1:$B$16</definedName>
  </definedNames>
  <calcPr calcId="191029"/>
  <pivotCaches>
    <pivotCache cacheId="0" r:id="rId18"/>
    <pivotCache cacheId="1" r:id="rId19"/>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22" i="1" l="1"/>
  <c r="I219" i="4"/>
  <c r="H219" i="4"/>
  <c r="G219" i="4"/>
  <c r="F219" i="4"/>
  <c r="A219" i="4" s="1"/>
  <c r="E219" i="4"/>
  <c r="C219" i="4"/>
  <c r="I218" i="4"/>
  <c r="H218" i="4"/>
  <c r="G218" i="4"/>
  <c r="F218" i="4"/>
  <c r="A218" i="4" s="1"/>
  <c r="E218" i="4"/>
  <c r="C218" i="4"/>
  <c r="I217" i="4"/>
  <c r="H217" i="4"/>
  <c r="G217" i="4"/>
  <c r="F217" i="4"/>
  <c r="E217" i="4"/>
  <c r="C217" i="4"/>
  <c r="A217" i="4"/>
  <c r="I216" i="4"/>
  <c r="H216" i="4"/>
  <c r="G216" i="4"/>
  <c r="F216" i="4"/>
  <c r="E216" i="4"/>
  <c r="C216" i="4"/>
  <c r="A216" i="4"/>
  <c r="I215" i="4"/>
  <c r="H215" i="4"/>
  <c r="G215" i="4"/>
  <c r="F215" i="4"/>
  <c r="A215" i="4" s="1"/>
  <c r="E215" i="4"/>
  <c r="C215" i="4"/>
  <c r="I214" i="4"/>
  <c r="H214" i="4"/>
  <c r="G214" i="4"/>
  <c r="F214" i="4"/>
  <c r="A214" i="4" s="1"/>
  <c r="E214" i="4"/>
  <c r="C214" i="4"/>
  <c r="I213" i="4"/>
  <c r="H213" i="4"/>
  <c r="G213" i="4"/>
  <c r="F213" i="4"/>
  <c r="E213" i="4"/>
  <c r="C213" i="4"/>
  <c r="A213" i="4"/>
  <c r="I212" i="4"/>
  <c r="H212" i="4"/>
  <c r="G212" i="4"/>
  <c r="F212" i="4"/>
  <c r="E212" i="4"/>
  <c r="C212" i="4"/>
  <c r="A212" i="4"/>
  <c r="I211" i="4"/>
  <c r="H211" i="4"/>
  <c r="G211" i="4"/>
  <c r="F211" i="4"/>
  <c r="A211" i="4" s="1"/>
  <c r="E211" i="4"/>
  <c r="C211" i="4"/>
  <c r="I210" i="4"/>
  <c r="H210" i="4"/>
  <c r="G210" i="4"/>
  <c r="F210" i="4"/>
  <c r="A210" i="4" s="1"/>
  <c r="E210" i="4"/>
  <c r="C210" i="4"/>
  <c r="I209" i="4"/>
  <c r="H209" i="4"/>
  <c r="G209" i="4"/>
  <c r="F209" i="4"/>
  <c r="A209" i="4" s="1"/>
  <c r="E209" i="4"/>
  <c r="C209" i="4"/>
  <c r="I208" i="4"/>
  <c r="H208" i="4"/>
  <c r="G208" i="4"/>
  <c r="F208" i="4"/>
  <c r="A208" i="4" s="1"/>
  <c r="E208" i="4"/>
  <c r="C208" i="4"/>
  <c r="I207" i="4"/>
  <c r="H207" i="4"/>
  <c r="G207" i="4"/>
  <c r="F207" i="4"/>
  <c r="A207" i="4" s="1"/>
  <c r="E207" i="4"/>
  <c r="C207" i="4"/>
  <c r="I206" i="4"/>
  <c r="H206" i="4"/>
  <c r="G206" i="4"/>
  <c r="F206" i="4"/>
  <c r="E206" i="4"/>
  <c r="C206" i="4"/>
  <c r="A206" i="4"/>
  <c r="I205" i="4"/>
  <c r="H205" i="4"/>
  <c r="G205" i="4"/>
  <c r="F205" i="4"/>
  <c r="E205" i="4"/>
  <c r="C205" i="4"/>
  <c r="A205" i="4"/>
  <c r="I204" i="4"/>
  <c r="H204" i="4"/>
  <c r="G204" i="4"/>
  <c r="F204" i="4"/>
  <c r="E204" i="4"/>
  <c r="C204" i="4"/>
  <c r="A204" i="4"/>
  <c r="I203" i="4"/>
  <c r="H203" i="4"/>
  <c r="G203" i="4"/>
  <c r="F203" i="4"/>
  <c r="A203" i="4" s="1"/>
  <c r="E203" i="4"/>
  <c r="C203" i="4"/>
  <c r="I202" i="4"/>
  <c r="H202" i="4"/>
  <c r="G202" i="4"/>
  <c r="F202" i="4"/>
  <c r="E202" i="4"/>
  <c r="C202" i="4"/>
  <c r="A202" i="4"/>
  <c r="I201" i="4"/>
  <c r="H201" i="4"/>
  <c r="G201" i="4"/>
  <c r="F201" i="4"/>
  <c r="E201" i="4"/>
  <c r="C201" i="4"/>
  <c r="A201" i="4"/>
  <c r="I200" i="4"/>
  <c r="H200" i="4"/>
  <c r="G200" i="4"/>
  <c r="F200" i="4"/>
  <c r="E200" i="4"/>
  <c r="C200" i="4"/>
  <c r="A200" i="4"/>
  <c r="I199" i="4"/>
  <c r="H199" i="4"/>
  <c r="G199" i="4"/>
  <c r="F199" i="4"/>
  <c r="A199" i="4" s="1"/>
  <c r="E199" i="4"/>
  <c r="C199" i="4"/>
  <c r="I198" i="4"/>
  <c r="H198" i="4"/>
  <c r="G198" i="4"/>
  <c r="F198" i="4"/>
  <c r="E198" i="4"/>
  <c r="C198" i="4"/>
  <c r="A198" i="4"/>
  <c r="I197" i="4"/>
  <c r="H197" i="4"/>
  <c r="G197" i="4"/>
  <c r="F197" i="4"/>
  <c r="E197" i="4"/>
  <c r="C197" i="4"/>
  <c r="A197" i="4"/>
  <c r="I196" i="4"/>
  <c r="H196" i="4"/>
  <c r="G196" i="4"/>
  <c r="F196" i="4"/>
  <c r="E196" i="4"/>
  <c r="C196" i="4"/>
  <c r="A196" i="4"/>
  <c r="I195" i="4"/>
  <c r="H195" i="4"/>
  <c r="G195" i="4"/>
  <c r="F195" i="4"/>
  <c r="A195" i="4" s="1"/>
  <c r="E195" i="4"/>
  <c r="C195" i="4"/>
  <c r="I194" i="4"/>
  <c r="H194" i="4"/>
  <c r="G194" i="4"/>
  <c r="F194" i="4"/>
  <c r="A194" i="4" s="1"/>
  <c r="E194" i="4"/>
  <c r="C194" i="4"/>
  <c r="I193" i="4"/>
  <c r="H193" i="4"/>
  <c r="G193" i="4"/>
  <c r="F193" i="4"/>
  <c r="A193" i="4" s="1"/>
  <c r="E193" i="4"/>
  <c r="C193" i="4"/>
  <c r="I192" i="4"/>
  <c r="H192" i="4"/>
  <c r="G192" i="4"/>
  <c r="F192" i="4"/>
  <c r="A192" i="4" s="1"/>
  <c r="E192" i="4"/>
  <c r="C192" i="4"/>
  <c r="I191" i="4"/>
  <c r="H191" i="4"/>
  <c r="G191" i="4"/>
  <c r="F191" i="4"/>
  <c r="A191" i="4" s="1"/>
  <c r="E191" i="4"/>
  <c r="C191" i="4"/>
  <c r="I190" i="4"/>
  <c r="H190" i="4"/>
  <c r="G190" i="4"/>
  <c r="F190" i="4"/>
  <c r="E190" i="4"/>
  <c r="C190" i="4"/>
  <c r="A190" i="4"/>
  <c r="I189" i="4"/>
  <c r="H189" i="4"/>
  <c r="G189" i="4"/>
  <c r="F189" i="4"/>
  <c r="E189" i="4"/>
  <c r="C189" i="4"/>
  <c r="A189" i="4"/>
  <c r="I188" i="4"/>
  <c r="H188" i="4"/>
  <c r="G188" i="4"/>
  <c r="F188" i="4"/>
  <c r="E188" i="4"/>
  <c r="C188" i="4"/>
  <c r="A188" i="4"/>
  <c r="I187" i="4"/>
  <c r="H187" i="4"/>
  <c r="G187" i="4"/>
  <c r="F187" i="4"/>
  <c r="A187" i="4" s="1"/>
  <c r="E187" i="4"/>
  <c r="C187" i="4"/>
  <c r="I186" i="4"/>
  <c r="H186" i="4"/>
  <c r="G186" i="4"/>
  <c r="F186" i="4"/>
  <c r="E186" i="4"/>
  <c r="C186" i="4"/>
  <c r="A186" i="4"/>
  <c r="I185" i="4"/>
  <c r="H185" i="4"/>
  <c r="G185" i="4"/>
  <c r="F185" i="4"/>
  <c r="E185" i="4"/>
  <c r="C185" i="4"/>
  <c r="A185" i="4"/>
  <c r="I184" i="4"/>
  <c r="H184" i="4"/>
  <c r="G184" i="4"/>
  <c r="F184" i="4"/>
  <c r="E184" i="4"/>
  <c r="C184" i="4"/>
  <c r="A184" i="4"/>
  <c r="I183" i="4"/>
  <c r="H183" i="4"/>
  <c r="G183" i="4"/>
  <c r="F183" i="4"/>
  <c r="A183" i="4" s="1"/>
  <c r="E183" i="4"/>
  <c r="C183" i="4"/>
  <c r="I182" i="4"/>
  <c r="H182" i="4"/>
  <c r="G182" i="4"/>
  <c r="F182" i="4"/>
  <c r="A182" i="4" s="1"/>
  <c r="E182" i="4"/>
  <c r="C182" i="4"/>
  <c r="I181" i="4"/>
  <c r="H181" i="4"/>
  <c r="G181" i="4"/>
  <c r="F181" i="4"/>
  <c r="E181" i="4"/>
  <c r="C181" i="4"/>
  <c r="A181" i="4"/>
  <c r="I180" i="4"/>
  <c r="H180" i="4"/>
  <c r="G180" i="4"/>
  <c r="F180" i="4"/>
  <c r="E180" i="4"/>
  <c r="C180" i="4"/>
  <c r="A180" i="4"/>
  <c r="I179" i="4"/>
  <c r="H179" i="4"/>
  <c r="G179" i="4"/>
  <c r="F179" i="4"/>
  <c r="A179" i="4" s="1"/>
  <c r="E179" i="4"/>
  <c r="C179" i="4"/>
  <c r="I178" i="4"/>
  <c r="H178" i="4"/>
  <c r="G178" i="4"/>
  <c r="F178" i="4"/>
  <c r="E178" i="4"/>
  <c r="C178" i="4"/>
  <c r="A178" i="4"/>
  <c r="I177" i="4"/>
  <c r="H177" i="4"/>
  <c r="G177" i="4"/>
  <c r="F177" i="4"/>
  <c r="E177" i="4"/>
  <c r="C177" i="4"/>
  <c r="A177" i="4"/>
  <c r="I176" i="4"/>
  <c r="H176" i="4"/>
  <c r="G176" i="4"/>
  <c r="F176" i="4"/>
  <c r="E176" i="4"/>
  <c r="C176" i="4"/>
  <c r="A176" i="4"/>
  <c r="I175" i="4"/>
  <c r="H175" i="4"/>
  <c r="G175" i="4"/>
  <c r="F175" i="4"/>
  <c r="A175" i="4" s="1"/>
  <c r="E175" i="4"/>
  <c r="C175" i="4"/>
  <c r="I174" i="4"/>
  <c r="H174" i="4"/>
  <c r="G174" i="4"/>
  <c r="F174" i="4"/>
  <c r="E174" i="4"/>
  <c r="C174" i="4"/>
  <c r="A174" i="4"/>
  <c r="I173" i="4"/>
  <c r="H173" i="4"/>
  <c r="G173" i="4"/>
  <c r="F173" i="4"/>
  <c r="E173" i="4"/>
  <c r="C173" i="4"/>
  <c r="A173" i="4"/>
  <c r="I172" i="4"/>
  <c r="H172" i="4"/>
  <c r="G172" i="4"/>
  <c r="F172" i="4"/>
  <c r="E172" i="4"/>
  <c r="C172" i="4"/>
  <c r="A172" i="4"/>
  <c r="I171" i="4"/>
  <c r="H171" i="4"/>
  <c r="G171" i="4"/>
  <c r="F171" i="4"/>
  <c r="A171" i="4" s="1"/>
  <c r="E171" i="4"/>
  <c r="C171" i="4"/>
  <c r="I170" i="4"/>
  <c r="H170" i="4"/>
  <c r="G170" i="4"/>
  <c r="F170" i="4"/>
  <c r="E170" i="4"/>
  <c r="C170" i="4"/>
  <c r="A170" i="4"/>
  <c r="I169" i="4"/>
  <c r="H169" i="4"/>
  <c r="G169" i="4"/>
  <c r="F169" i="4"/>
  <c r="E169" i="4"/>
  <c r="C169" i="4"/>
  <c r="A169" i="4"/>
  <c r="I168" i="4"/>
  <c r="H168" i="4"/>
  <c r="G168" i="4"/>
  <c r="F168" i="4"/>
  <c r="E168" i="4"/>
  <c r="C168" i="4"/>
  <c r="A168" i="4"/>
  <c r="I167" i="4"/>
  <c r="H167" i="4"/>
  <c r="G167" i="4"/>
  <c r="F167" i="4"/>
  <c r="A167" i="4" s="1"/>
  <c r="E167" i="4"/>
  <c r="C167" i="4"/>
  <c r="I166" i="4"/>
  <c r="H166" i="4"/>
  <c r="G166" i="4"/>
  <c r="F166" i="4"/>
  <c r="E166" i="4"/>
  <c r="C166" i="4"/>
  <c r="A166" i="4"/>
  <c r="I165" i="4"/>
  <c r="H165" i="4"/>
  <c r="G165" i="4"/>
  <c r="F165" i="4"/>
  <c r="E165" i="4"/>
  <c r="C165" i="4"/>
  <c r="A165" i="4"/>
  <c r="I164" i="4"/>
  <c r="H164" i="4"/>
  <c r="G164" i="4"/>
  <c r="F164" i="4"/>
  <c r="E164" i="4"/>
  <c r="C164" i="4"/>
  <c r="A164" i="4"/>
  <c r="I163" i="4"/>
  <c r="H163" i="4"/>
  <c r="G163" i="4"/>
  <c r="F163" i="4"/>
  <c r="A163" i="4" s="1"/>
  <c r="E163" i="4"/>
  <c r="C163" i="4"/>
  <c r="I162" i="4"/>
  <c r="H162" i="4"/>
  <c r="G162" i="4"/>
  <c r="F162" i="4"/>
  <c r="E162" i="4"/>
  <c r="C162" i="4"/>
  <c r="A162" i="4"/>
  <c r="I161" i="4"/>
  <c r="H161" i="4"/>
  <c r="G161" i="4"/>
  <c r="F161" i="4"/>
  <c r="E161" i="4"/>
  <c r="C161" i="4"/>
  <c r="A161" i="4"/>
  <c r="I160" i="4"/>
  <c r="H160" i="4"/>
  <c r="G160" i="4"/>
  <c r="F160" i="4"/>
  <c r="E160" i="4"/>
  <c r="C160" i="4"/>
  <c r="A160" i="4"/>
  <c r="I159" i="4"/>
  <c r="H159" i="4"/>
  <c r="G159" i="4"/>
  <c r="F159" i="4"/>
  <c r="A159" i="4" s="1"/>
  <c r="E159" i="4"/>
  <c r="C159" i="4"/>
  <c r="I158" i="4"/>
  <c r="H158" i="4"/>
  <c r="G158" i="4"/>
  <c r="F158" i="4"/>
  <c r="E158" i="4"/>
  <c r="C158" i="4"/>
  <c r="A158" i="4"/>
  <c r="I157" i="4"/>
  <c r="H157" i="4"/>
  <c r="G157" i="4"/>
  <c r="F157" i="4"/>
  <c r="E157" i="4"/>
  <c r="C157" i="4"/>
  <c r="A157" i="4"/>
  <c r="I156" i="4"/>
  <c r="H156" i="4"/>
  <c r="G156" i="4"/>
  <c r="F156" i="4"/>
  <c r="E156" i="4"/>
  <c r="C156" i="4"/>
  <c r="A156" i="4"/>
  <c r="I155" i="4"/>
  <c r="H155" i="4"/>
  <c r="G155" i="4"/>
  <c r="F155" i="4"/>
  <c r="A155" i="4" s="1"/>
  <c r="E155" i="4"/>
  <c r="C155" i="4"/>
  <c r="I154" i="4"/>
  <c r="H154" i="4"/>
  <c r="G154" i="4"/>
  <c r="F154" i="4"/>
  <c r="A154" i="4" s="1"/>
  <c r="E154" i="4"/>
  <c r="C154" i="4"/>
  <c r="I153" i="4"/>
  <c r="H153" i="4"/>
  <c r="G153" i="4"/>
  <c r="F153" i="4"/>
  <c r="E153" i="4"/>
  <c r="C153" i="4"/>
  <c r="A153" i="4"/>
  <c r="I152" i="4"/>
  <c r="H152" i="4"/>
  <c r="G152" i="4"/>
  <c r="F152" i="4"/>
  <c r="A152" i="4" s="1"/>
  <c r="E152" i="4"/>
  <c r="C152" i="4"/>
  <c r="I151" i="4"/>
  <c r="H151" i="4"/>
  <c r="G151" i="4"/>
  <c r="F151" i="4"/>
  <c r="A151" i="4" s="1"/>
  <c r="E151" i="4"/>
  <c r="C151" i="4"/>
  <c r="I150" i="4"/>
  <c r="H150" i="4"/>
  <c r="G150" i="4"/>
  <c r="F150" i="4"/>
  <c r="E150" i="4"/>
  <c r="C150" i="4"/>
  <c r="A150" i="4"/>
  <c r="I149" i="4"/>
  <c r="H149" i="4"/>
  <c r="G149" i="4"/>
  <c r="F149" i="4"/>
  <c r="E149" i="4"/>
  <c r="C149" i="4"/>
  <c r="A149" i="4"/>
  <c r="I148" i="4"/>
  <c r="H148" i="4"/>
  <c r="G148" i="4"/>
  <c r="F148" i="4"/>
  <c r="E148" i="4"/>
  <c r="C148" i="4"/>
  <c r="A148" i="4"/>
  <c r="I147" i="4"/>
  <c r="H147" i="4"/>
  <c r="G147" i="4"/>
  <c r="F147" i="4"/>
  <c r="A147" i="4" s="1"/>
  <c r="E147" i="4"/>
  <c r="C147" i="4"/>
  <c r="I146" i="4"/>
  <c r="H146" i="4"/>
  <c r="G146" i="4"/>
  <c r="F146" i="4"/>
  <c r="A146" i="4" s="1"/>
  <c r="E146" i="4"/>
  <c r="C146" i="4"/>
  <c r="I145" i="4"/>
  <c r="H145" i="4"/>
  <c r="G145" i="4"/>
  <c r="F145" i="4"/>
  <c r="E145" i="4"/>
  <c r="C145" i="4"/>
  <c r="A145" i="4"/>
  <c r="I144" i="4"/>
  <c r="H144" i="4"/>
  <c r="G144" i="4"/>
  <c r="F144" i="4"/>
  <c r="A144" i="4" s="1"/>
  <c r="E144" i="4"/>
  <c r="C144" i="4"/>
  <c r="I143" i="4"/>
  <c r="H143" i="4"/>
  <c r="G143" i="4"/>
  <c r="F143" i="4"/>
  <c r="A143" i="4" s="1"/>
  <c r="E143" i="4"/>
  <c r="C143" i="4"/>
  <c r="I142" i="4"/>
  <c r="H142" i="4"/>
  <c r="G142" i="4"/>
  <c r="F142" i="4"/>
  <c r="E142" i="4"/>
  <c r="C142" i="4"/>
  <c r="A142" i="4"/>
  <c r="I141" i="4"/>
  <c r="H141" i="4"/>
  <c r="G141" i="4"/>
  <c r="F141" i="4"/>
  <c r="E141" i="4"/>
  <c r="C141" i="4"/>
  <c r="A141" i="4"/>
  <c r="I140" i="4"/>
  <c r="H140" i="4"/>
  <c r="G140" i="4"/>
  <c r="F140" i="4"/>
  <c r="E140" i="4"/>
  <c r="C140" i="4"/>
  <c r="A140" i="4"/>
  <c r="I139" i="4"/>
  <c r="H139" i="4"/>
  <c r="G139" i="4"/>
  <c r="F139" i="4"/>
  <c r="A139" i="4" s="1"/>
  <c r="E139" i="4"/>
  <c r="C139" i="4"/>
  <c r="I138" i="4"/>
  <c r="H138" i="4"/>
  <c r="G138" i="4"/>
  <c r="F138" i="4"/>
  <c r="A138" i="4" s="1"/>
  <c r="E138" i="4"/>
  <c r="C138" i="4"/>
  <c r="I137" i="4"/>
  <c r="H137" i="4"/>
  <c r="G137" i="4"/>
  <c r="F137" i="4"/>
  <c r="E137" i="4"/>
  <c r="C137" i="4"/>
  <c r="A137" i="4"/>
  <c r="I136" i="4"/>
  <c r="H136" i="4"/>
  <c r="G136" i="4"/>
  <c r="F136" i="4"/>
  <c r="A136" i="4" s="1"/>
  <c r="E136" i="4"/>
  <c r="C136" i="4"/>
  <c r="I135" i="4"/>
  <c r="H135" i="4"/>
  <c r="G135" i="4"/>
  <c r="F135" i="4"/>
  <c r="A135" i="4" s="1"/>
  <c r="E135" i="4"/>
  <c r="C135" i="4"/>
  <c r="I134" i="4"/>
  <c r="H134" i="4"/>
  <c r="G134" i="4"/>
  <c r="F134" i="4"/>
  <c r="E134" i="4"/>
  <c r="C134" i="4"/>
  <c r="A134" i="4"/>
  <c r="I133" i="4"/>
  <c r="H133" i="4"/>
  <c r="G133" i="4"/>
  <c r="F133" i="4"/>
  <c r="E133" i="4"/>
  <c r="C133" i="4"/>
  <c r="A133" i="4"/>
  <c r="I132" i="4"/>
  <c r="H132" i="4"/>
  <c r="G132" i="4"/>
  <c r="F132" i="4"/>
  <c r="E132" i="4"/>
  <c r="C132" i="4"/>
  <c r="A132" i="4"/>
  <c r="I131" i="4"/>
  <c r="H131" i="4"/>
  <c r="G131" i="4"/>
  <c r="F131" i="4"/>
  <c r="A131" i="4" s="1"/>
  <c r="E131" i="4"/>
  <c r="C131" i="4"/>
  <c r="I130" i="4"/>
  <c r="H130" i="4"/>
  <c r="G130" i="4"/>
  <c r="F130" i="4"/>
  <c r="A130" i="4" s="1"/>
  <c r="E130" i="4"/>
  <c r="C130" i="4"/>
  <c r="I129" i="4"/>
  <c r="H129" i="4"/>
  <c r="G129" i="4"/>
  <c r="F129" i="4"/>
  <c r="E129" i="4"/>
  <c r="C129" i="4"/>
  <c r="A129" i="4"/>
  <c r="I128" i="4"/>
  <c r="H128" i="4"/>
  <c r="G128" i="4"/>
  <c r="F128" i="4"/>
  <c r="A128" i="4" s="1"/>
  <c r="E128" i="4"/>
  <c r="C128" i="4"/>
  <c r="I127" i="4"/>
  <c r="H127" i="4"/>
  <c r="G127" i="4"/>
  <c r="F127" i="4"/>
  <c r="A127" i="4" s="1"/>
  <c r="E127" i="4"/>
  <c r="C127" i="4"/>
  <c r="I126" i="4"/>
  <c r="H126" i="4"/>
  <c r="G126" i="4"/>
  <c r="F126" i="4"/>
  <c r="E126" i="4"/>
  <c r="C126" i="4"/>
  <c r="A126" i="4"/>
  <c r="I125" i="4"/>
  <c r="H125" i="4"/>
  <c r="G125" i="4"/>
  <c r="F125" i="4"/>
  <c r="E125" i="4"/>
  <c r="C125" i="4"/>
  <c r="A125" i="4"/>
  <c r="I124" i="4"/>
  <c r="H124" i="4"/>
  <c r="G124" i="4"/>
  <c r="F124" i="4"/>
  <c r="E124" i="4"/>
  <c r="C124" i="4"/>
  <c r="A124" i="4"/>
  <c r="I123" i="4"/>
  <c r="H123" i="4"/>
  <c r="G123" i="4"/>
  <c r="F123" i="4"/>
  <c r="A123" i="4" s="1"/>
  <c r="E123" i="4"/>
  <c r="C123" i="4"/>
  <c r="I122" i="4"/>
  <c r="H122" i="4"/>
  <c r="G122" i="4"/>
  <c r="F122" i="4"/>
  <c r="A122" i="4" s="1"/>
  <c r="E122" i="4"/>
  <c r="C122" i="4"/>
  <c r="I121" i="4"/>
  <c r="H121" i="4"/>
  <c r="G121" i="4"/>
  <c r="F121" i="4"/>
  <c r="E121" i="4"/>
  <c r="C121" i="4"/>
  <c r="A121" i="4"/>
  <c r="I120" i="4"/>
  <c r="H120" i="4"/>
  <c r="G120" i="4"/>
  <c r="F120" i="4"/>
  <c r="A120" i="4" s="1"/>
  <c r="E120" i="4"/>
  <c r="C120" i="4"/>
  <c r="I119" i="4"/>
  <c r="H119" i="4"/>
  <c r="G119" i="4"/>
  <c r="F119" i="4"/>
  <c r="A119" i="4" s="1"/>
  <c r="E119" i="4"/>
  <c r="C119" i="4"/>
  <c r="I118" i="4"/>
  <c r="H118" i="4"/>
  <c r="G118" i="4"/>
  <c r="F118" i="4"/>
  <c r="E118" i="4"/>
  <c r="C118" i="4"/>
  <c r="A118" i="4"/>
  <c r="I117" i="4"/>
  <c r="H117" i="4"/>
  <c r="G117" i="4"/>
  <c r="F117" i="4"/>
  <c r="E117" i="4"/>
  <c r="C117" i="4"/>
  <c r="A117" i="4"/>
  <c r="I116" i="4"/>
  <c r="H116" i="4"/>
  <c r="G116" i="4"/>
  <c r="F116" i="4"/>
  <c r="E116" i="4"/>
  <c r="C116" i="4"/>
  <c r="A116" i="4"/>
  <c r="I115" i="4"/>
  <c r="H115" i="4"/>
  <c r="G115" i="4"/>
  <c r="F115" i="4"/>
  <c r="A115" i="4" s="1"/>
  <c r="E115" i="4"/>
  <c r="C115" i="4"/>
  <c r="I114" i="4"/>
  <c r="H114" i="4"/>
  <c r="G114" i="4"/>
  <c r="F114" i="4"/>
  <c r="E114" i="4"/>
  <c r="C114" i="4"/>
  <c r="A114" i="4"/>
  <c r="I113" i="4"/>
  <c r="H113" i="4"/>
  <c r="G113" i="4"/>
  <c r="F113" i="4"/>
  <c r="E113" i="4"/>
  <c r="C113" i="4"/>
  <c r="A113" i="4"/>
  <c r="I112" i="4"/>
  <c r="H112" i="4"/>
  <c r="G112" i="4"/>
  <c r="F112" i="4"/>
  <c r="A112" i="4" s="1"/>
  <c r="E112" i="4"/>
  <c r="C112" i="4"/>
  <c r="I111" i="4"/>
  <c r="H111" i="4"/>
  <c r="G111" i="4"/>
  <c r="F111" i="4"/>
  <c r="A111" i="4" s="1"/>
  <c r="E111" i="4"/>
  <c r="C111" i="4"/>
  <c r="I110" i="4"/>
  <c r="H110" i="4"/>
  <c r="G110" i="4"/>
  <c r="F110" i="4"/>
  <c r="E110" i="4"/>
  <c r="C110" i="4"/>
  <c r="A110" i="4"/>
  <c r="I109" i="4"/>
  <c r="H109" i="4"/>
  <c r="G109" i="4"/>
  <c r="F109" i="4"/>
  <c r="E109" i="4"/>
  <c r="C109" i="4"/>
  <c r="A109" i="4"/>
  <c r="I108" i="4"/>
  <c r="H108" i="4"/>
  <c r="G108" i="4"/>
  <c r="F108" i="4"/>
  <c r="E108" i="4"/>
  <c r="C108" i="4"/>
  <c r="A108" i="4"/>
  <c r="I107" i="4"/>
  <c r="H107" i="4"/>
  <c r="G107" i="4"/>
  <c r="F107" i="4"/>
  <c r="A107" i="4" s="1"/>
  <c r="E107" i="4"/>
  <c r="C107" i="4"/>
  <c r="I106" i="4"/>
  <c r="H106" i="4"/>
  <c r="G106" i="4"/>
  <c r="F106" i="4"/>
  <c r="E106" i="4"/>
  <c r="C106" i="4"/>
  <c r="A106" i="4"/>
  <c r="I105" i="4"/>
  <c r="H105" i="4"/>
  <c r="G105" i="4"/>
  <c r="F105" i="4"/>
  <c r="E105" i="4"/>
  <c r="C105" i="4"/>
  <c r="A105" i="4"/>
  <c r="I104" i="4"/>
  <c r="H104" i="4"/>
  <c r="G104" i="4"/>
  <c r="F104" i="4"/>
  <c r="E104" i="4"/>
  <c r="C104" i="4"/>
  <c r="A104" i="4"/>
  <c r="I103" i="4"/>
  <c r="H103" i="4"/>
  <c r="G103" i="4"/>
  <c r="F103" i="4"/>
  <c r="A103" i="4" s="1"/>
  <c r="E103" i="4"/>
  <c r="C103" i="4"/>
  <c r="I102" i="4"/>
  <c r="H102" i="4"/>
  <c r="G102" i="4"/>
  <c r="F102" i="4"/>
  <c r="E102" i="4"/>
  <c r="C102" i="4"/>
  <c r="A102" i="4"/>
  <c r="I101" i="4"/>
  <c r="H101" i="4"/>
  <c r="G101" i="4"/>
  <c r="F101" i="4"/>
  <c r="E101" i="4"/>
  <c r="C101" i="4"/>
  <c r="A101" i="4"/>
  <c r="I100" i="4"/>
  <c r="H100" i="4"/>
  <c r="G100" i="4"/>
  <c r="F100" i="4"/>
  <c r="E100" i="4"/>
  <c r="C100" i="4"/>
  <c r="A100" i="4"/>
  <c r="I99" i="4"/>
  <c r="H99" i="4"/>
  <c r="G99" i="4"/>
  <c r="F99" i="4"/>
  <c r="A99" i="4" s="1"/>
  <c r="E99" i="4"/>
  <c r="C99" i="4"/>
  <c r="I98" i="4"/>
  <c r="H98" i="4"/>
  <c r="G98" i="4"/>
  <c r="F98" i="4"/>
  <c r="E98" i="4"/>
  <c r="C98" i="4"/>
  <c r="A98" i="4"/>
  <c r="I97" i="4"/>
  <c r="H97" i="4"/>
  <c r="G97" i="4"/>
  <c r="F97" i="4"/>
  <c r="E97" i="4"/>
  <c r="C97" i="4"/>
  <c r="A97" i="4"/>
  <c r="I96" i="4"/>
  <c r="H96" i="4"/>
  <c r="G96" i="4"/>
  <c r="F96" i="4"/>
  <c r="E96" i="4"/>
  <c r="C96" i="4"/>
  <c r="A96" i="4"/>
  <c r="I95" i="4"/>
  <c r="H95" i="4"/>
  <c r="G95" i="4"/>
  <c r="F95" i="4"/>
  <c r="A95" i="4" s="1"/>
  <c r="E95" i="4"/>
  <c r="C95" i="4"/>
  <c r="I94" i="4"/>
  <c r="H94" i="4"/>
  <c r="G94" i="4"/>
  <c r="F94" i="4"/>
  <c r="E94" i="4"/>
  <c r="C94" i="4"/>
  <c r="A94" i="4"/>
  <c r="I93" i="4"/>
  <c r="H93" i="4"/>
  <c r="G93" i="4"/>
  <c r="F93" i="4"/>
  <c r="E93" i="4"/>
  <c r="C93" i="4"/>
  <c r="A93" i="4"/>
  <c r="I92" i="4"/>
  <c r="H92" i="4"/>
  <c r="G92" i="4"/>
  <c r="F92" i="4"/>
  <c r="E92" i="4"/>
  <c r="C92" i="4"/>
  <c r="A92" i="4"/>
  <c r="I91" i="4"/>
  <c r="H91" i="4"/>
  <c r="G91" i="4"/>
  <c r="F91" i="4"/>
  <c r="A91" i="4" s="1"/>
  <c r="E91" i="4"/>
  <c r="C91" i="4"/>
  <c r="I90" i="4"/>
  <c r="H90" i="4"/>
  <c r="G90" i="4"/>
  <c r="F90" i="4"/>
  <c r="E90" i="4"/>
  <c r="C90" i="4"/>
  <c r="A90" i="4"/>
  <c r="I89" i="4"/>
  <c r="H89" i="4"/>
  <c r="G89" i="4"/>
  <c r="F89" i="4"/>
  <c r="E89" i="4"/>
  <c r="C89" i="4"/>
  <c r="A89" i="4"/>
  <c r="I88" i="4"/>
  <c r="H88" i="4"/>
  <c r="G88" i="4"/>
  <c r="F88" i="4"/>
  <c r="E88" i="4"/>
  <c r="C88" i="4"/>
  <c r="A88" i="4"/>
  <c r="I87" i="4"/>
  <c r="H87" i="4"/>
  <c r="G87" i="4"/>
  <c r="F87" i="4"/>
  <c r="A87" i="4" s="1"/>
  <c r="E87" i="4"/>
  <c r="C87" i="4"/>
  <c r="I86" i="4"/>
  <c r="H86" i="4"/>
  <c r="G86" i="4"/>
  <c r="F86" i="4"/>
  <c r="E86" i="4"/>
  <c r="C86" i="4"/>
  <c r="A86" i="4"/>
  <c r="I85" i="4"/>
  <c r="H85" i="4"/>
  <c r="G85" i="4"/>
  <c r="F85" i="4"/>
  <c r="E85" i="4"/>
  <c r="C85" i="4"/>
  <c r="A85" i="4"/>
  <c r="I84" i="4"/>
  <c r="H84" i="4"/>
  <c r="G84" i="4"/>
  <c r="F84" i="4"/>
  <c r="E84" i="4"/>
  <c r="C84" i="4"/>
  <c r="A84" i="4"/>
  <c r="I83" i="4"/>
  <c r="H83" i="4"/>
  <c r="G83" i="4"/>
  <c r="F83" i="4"/>
  <c r="A83" i="4" s="1"/>
  <c r="E83" i="4"/>
  <c r="C83" i="4"/>
  <c r="I82" i="4"/>
  <c r="H82" i="4"/>
  <c r="G82" i="4"/>
  <c r="F82" i="4"/>
  <c r="E82" i="4"/>
  <c r="C82" i="4"/>
  <c r="A82" i="4"/>
  <c r="I81" i="4"/>
  <c r="H81" i="4"/>
  <c r="G81" i="4"/>
  <c r="F81" i="4"/>
  <c r="E81" i="4"/>
  <c r="C81" i="4"/>
  <c r="A81" i="4"/>
  <c r="I80" i="4"/>
  <c r="H80" i="4"/>
  <c r="G80" i="4"/>
  <c r="F80" i="4"/>
  <c r="E80" i="4"/>
  <c r="C80" i="4"/>
  <c r="A80" i="4"/>
  <c r="I79" i="4"/>
  <c r="H79" i="4"/>
  <c r="G79" i="4"/>
  <c r="F79" i="4"/>
  <c r="A79" i="4" s="1"/>
  <c r="E79" i="4"/>
  <c r="C79" i="4"/>
  <c r="I78" i="4"/>
  <c r="H78" i="4"/>
  <c r="G78" i="4"/>
  <c r="F78" i="4"/>
  <c r="E78" i="4"/>
  <c r="C78" i="4"/>
  <c r="A78" i="4"/>
  <c r="I77" i="4"/>
  <c r="H77" i="4"/>
  <c r="G77" i="4"/>
  <c r="F77" i="4"/>
  <c r="E77" i="4"/>
  <c r="C77" i="4"/>
  <c r="A77" i="4"/>
  <c r="I76" i="4"/>
  <c r="H76" i="4"/>
  <c r="G76" i="4"/>
  <c r="F76" i="4"/>
  <c r="E76" i="4"/>
  <c r="C76" i="4"/>
  <c r="A76" i="4"/>
  <c r="I75" i="4"/>
  <c r="H75" i="4"/>
  <c r="G75" i="4"/>
  <c r="F75" i="4"/>
  <c r="A75" i="4" s="1"/>
  <c r="E75" i="4"/>
  <c r="C75" i="4"/>
  <c r="I74" i="4"/>
  <c r="H74" i="4"/>
  <c r="G74" i="4"/>
  <c r="F74" i="4"/>
  <c r="E74" i="4"/>
  <c r="C74" i="4"/>
  <c r="A74" i="4"/>
  <c r="I73" i="4"/>
  <c r="H73" i="4"/>
  <c r="G73" i="4"/>
  <c r="F73" i="4"/>
  <c r="E73" i="4"/>
  <c r="C73" i="4"/>
  <c r="A73" i="4"/>
  <c r="I72" i="4"/>
  <c r="H72" i="4"/>
  <c r="G72" i="4"/>
  <c r="F72" i="4"/>
  <c r="E72" i="4"/>
  <c r="C72" i="4"/>
  <c r="A72" i="4"/>
  <c r="I71" i="4"/>
  <c r="H71" i="4"/>
  <c r="G71" i="4"/>
  <c r="F71" i="4"/>
  <c r="A71" i="4" s="1"/>
  <c r="E71" i="4"/>
  <c r="C71" i="4"/>
  <c r="I70" i="4"/>
  <c r="H70" i="4"/>
  <c r="G70" i="4"/>
  <c r="F70" i="4"/>
  <c r="E70" i="4"/>
  <c r="C70" i="4"/>
  <c r="A70" i="4"/>
  <c r="I69" i="4"/>
  <c r="H69" i="4"/>
  <c r="G69" i="4"/>
  <c r="F69" i="4"/>
  <c r="E69" i="4"/>
  <c r="C69" i="4"/>
  <c r="A69" i="4"/>
  <c r="I68" i="4"/>
  <c r="H68" i="4"/>
  <c r="G68" i="4"/>
  <c r="F68" i="4"/>
  <c r="E68" i="4"/>
  <c r="C68" i="4"/>
  <c r="A68" i="4"/>
  <c r="I67" i="4"/>
  <c r="H67" i="4"/>
  <c r="G67" i="4"/>
  <c r="F67" i="4"/>
  <c r="A67" i="4" s="1"/>
  <c r="E67" i="4"/>
  <c r="C67" i="4"/>
  <c r="I66" i="4"/>
  <c r="H66" i="4"/>
  <c r="G66" i="4"/>
  <c r="F66" i="4"/>
  <c r="E66" i="4"/>
  <c r="C66" i="4"/>
  <c r="A66" i="4"/>
  <c r="I65" i="4"/>
  <c r="H65" i="4"/>
  <c r="G65" i="4"/>
  <c r="F65" i="4"/>
  <c r="E65" i="4"/>
  <c r="C65" i="4"/>
  <c r="A65" i="4"/>
  <c r="I64" i="4"/>
  <c r="H64" i="4"/>
  <c r="G64" i="4"/>
  <c r="F64" i="4"/>
  <c r="E64" i="4"/>
  <c r="C64" i="4"/>
  <c r="A64" i="4"/>
  <c r="I63" i="4"/>
  <c r="H63" i="4"/>
  <c r="G63" i="4"/>
  <c r="F63" i="4"/>
  <c r="A63" i="4" s="1"/>
  <c r="E63" i="4"/>
  <c r="C63" i="4"/>
  <c r="I62" i="4"/>
  <c r="H62" i="4"/>
  <c r="G62" i="4"/>
  <c r="F62" i="4"/>
  <c r="E62" i="4"/>
  <c r="C62" i="4"/>
  <c r="A62" i="4"/>
  <c r="I61" i="4"/>
  <c r="H61" i="4"/>
  <c r="G61" i="4"/>
  <c r="F61" i="4"/>
  <c r="E61" i="4"/>
  <c r="C61" i="4"/>
  <c r="A61" i="4"/>
  <c r="I60" i="4"/>
  <c r="H60" i="4"/>
  <c r="G60" i="4"/>
  <c r="F60" i="4"/>
  <c r="E60" i="4"/>
  <c r="C60" i="4"/>
  <c r="A60" i="4"/>
  <c r="I59" i="4"/>
  <c r="H59" i="4"/>
  <c r="G59" i="4"/>
  <c r="F59" i="4"/>
  <c r="A59" i="4" s="1"/>
  <c r="E59" i="4"/>
  <c r="C59" i="4"/>
  <c r="I58" i="4"/>
  <c r="H58" i="4"/>
  <c r="G58" i="4"/>
  <c r="F58" i="4"/>
  <c r="E58" i="4"/>
  <c r="C58" i="4"/>
  <c r="A58" i="4"/>
  <c r="I57" i="4"/>
  <c r="H57" i="4"/>
  <c r="G57" i="4"/>
  <c r="F57" i="4"/>
  <c r="E57" i="4"/>
  <c r="C57" i="4"/>
  <c r="A57" i="4"/>
  <c r="I56" i="4"/>
  <c r="H56" i="4"/>
  <c r="G56" i="4"/>
  <c r="F56" i="4"/>
  <c r="E56" i="4"/>
  <c r="C56" i="4"/>
  <c r="A56" i="4"/>
  <c r="I55" i="4"/>
  <c r="H55" i="4"/>
  <c r="G55" i="4"/>
  <c r="F55" i="4"/>
  <c r="A55" i="4" s="1"/>
  <c r="E55" i="4"/>
  <c r="C55" i="4"/>
  <c r="I54" i="4"/>
  <c r="H54" i="4"/>
  <c r="G54" i="4"/>
  <c r="F54" i="4"/>
  <c r="E54" i="4"/>
  <c r="C54" i="4"/>
  <c r="A54" i="4"/>
  <c r="I53" i="4"/>
  <c r="H53" i="4"/>
  <c r="G53" i="4"/>
  <c r="F53" i="4"/>
  <c r="E53" i="4"/>
  <c r="C53" i="4"/>
  <c r="A53" i="4"/>
  <c r="I52" i="4"/>
  <c r="H52" i="4"/>
  <c r="G52" i="4"/>
  <c r="F52" i="4"/>
  <c r="E52" i="4"/>
  <c r="C52" i="4"/>
  <c r="A52" i="4"/>
  <c r="I51" i="4"/>
  <c r="H51" i="4"/>
  <c r="G51" i="4"/>
  <c r="F51" i="4"/>
  <c r="A51" i="4" s="1"/>
  <c r="E51" i="4"/>
  <c r="C51" i="4"/>
  <c r="I50" i="4"/>
  <c r="H50" i="4"/>
  <c r="G50" i="4"/>
  <c r="F50" i="4"/>
  <c r="E50" i="4"/>
  <c r="C50" i="4"/>
  <c r="A50" i="4"/>
  <c r="I49" i="4"/>
  <c r="H49" i="4"/>
  <c r="G49" i="4"/>
  <c r="F49" i="4"/>
  <c r="E49" i="4"/>
  <c r="C49" i="4"/>
  <c r="A49" i="4"/>
  <c r="I48" i="4"/>
  <c r="H48" i="4"/>
  <c r="G48" i="4"/>
  <c r="F48" i="4"/>
  <c r="E48" i="4"/>
  <c r="C48" i="4"/>
  <c r="A48" i="4"/>
  <c r="I47" i="4"/>
  <c r="H47" i="4"/>
  <c r="G47" i="4"/>
  <c r="F47" i="4"/>
  <c r="A47" i="4" s="1"/>
  <c r="E47" i="4"/>
  <c r="C47" i="4"/>
  <c r="I46" i="4"/>
  <c r="H46" i="4"/>
  <c r="G46" i="4"/>
  <c r="F46" i="4"/>
  <c r="E46" i="4"/>
  <c r="C46" i="4"/>
  <c r="A46" i="4"/>
  <c r="I45" i="4"/>
  <c r="H45" i="4"/>
  <c r="G45" i="4"/>
  <c r="F45" i="4"/>
  <c r="E45" i="4"/>
  <c r="C45" i="4"/>
  <c r="A45" i="4"/>
  <c r="I44" i="4"/>
  <c r="H44" i="4"/>
  <c r="G44" i="4"/>
  <c r="F44" i="4"/>
  <c r="E44" i="4"/>
  <c r="C44" i="4"/>
  <c r="A44" i="4"/>
  <c r="I43" i="4"/>
  <c r="H43" i="4"/>
  <c r="G43" i="4"/>
  <c r="F43" i="4"/>
  <c r="A43" i="4" s="1"/>
  <c r="E43" i="4"/>
  <c r="C43" i="4"/>
  <c r="I42" i="4"/>
  <c r="H42" i="4"/>
  <c r="G42" i="4"/>
  <c r="F42" i="4"/>
  <c r="E42" i="4"/>
  <c r="C42" i="4"/>
  <c r="A42" i="4"/>
  <c r="I41" i="4"/>
  <c r="H41" i="4"/>
  <c r="G41" i="4"/>
  <c r="F41" i="4"/>
  <c r="E41" i="4"/>
  <c r="C41" i="4"/>
  <c r="A41" i="4"/>
  <c r="I40" i="4"/>
  <c r="H40" i="4"/>
  <c r="G40" i="4"/>
  <c r="F40" i="4"/>
  <c r="E40" i="4"/>
  <c r="C40" i="4"/>
  <c r="A40" i="4"/>
  <c r="I39" i="4"/>
  <c r="H39" i="4"/>
  <c r="G39" i="4"/>
  <c r="F39" i="4"/>
  <c r="A39" i="4" s="1"/>
  <c r="E39" i="4"/>
  <c r="C39" i="4"/>
  <c r="I38" i="4"/>
  <c r="H38" i="4"/>
  <c r="G38" i="4"/>
  <c r="F38" i="4"/>
  <c r="A38" i="4" s="1"/>
  <c r="E38" i="4"/>
  <c r="C38" i="4"/>
  <c r="I37" i="4"/>
  <c r="H37" i="4"/>
  <c r="G37" i="4"/>
  <c r="F37" i="4"/>
  <c r="A37" i="4" s="1"/>
  <c r="E37" i="4"/>
  <c r="C37" i="4"/>
  <c r="I36" i="4"/>
  <c r="H36" i="4"/>
  <c r="G36" i="4"/>
  <c r="F36" i="4"/>
  <c r="A36" i="4" s="1"/>
  <c r="E36" i="4"/>
  <c r="C36" i="4"/>
  <c r="I35" i="4"/>
  <c r="H35" i="4"/>
  <c r="G35" i="4"/>
  <c r="F35" i="4"/>
  <c r="A35" i="4" s="1"/>
  <c r="E35" i="4"/>
  <c r="C35" i="4"/>
  <c r="I34" i="4"/>
  <c r="H34" i="4"/>
  <c r="G34" i="4"/>
  <c r="F34" i="4"/>
  <c r="E34" i="4"/>
  <c r="C34" i="4"/>
  <c r="A34" i="4"/>
  <c r="I33" i="4"/>
  <c r="H33" i="4"/>
  <c r="G33" i="4"/>
  <c r="F33" i="4"/>
  <c r="E33" i="4"/>
  <c r="C33" i="4"/>
  <c r="A33" i="4"/>
  <c r="I32" i="4"/>
  <c r="H32" i="4"/>
  <c r="G32" i="4"/>
  <c r="F32" i="4"/>
  <c r="E32" i="4"/>
  <c r="C32" i="4"/>
  <c r="A32" i="4"/>
  <c r="I31" i="4"/>
  <c r="H31" i="4"/>
  <c r="G31" i="4"/>
  <c r="F31" i="4"/>
  <c r="A31" i="4" s="1"/>
  <c r="E31" i="4"/>
  <c r="C31" i="4"/>
  <c r="I30" i="4"/>
  <c r="H30" i="4"/>
  <c r="G30" i="4"/>
  <c r="F30" i="4"/>
  <c r="A30" i="4" s="1"/>
  <c r="E30" i="4"/>
  <c r="C30" i="4"/>
  <c r="I29" i="4"/>
  <c r="H29" i="4"/>
  <c r="G29" i="4"/>
  <c r="F29" i="4"/>
  <c r="E29" i="4"/>
  <c r="C29" i="4"/>
  <c r="A29" i="4"/>
  <c r="I28" i="4"/>
  <c r="H28" i="4"/>
  <c r="G28" i="4"/>
  <c r="F28" i="4"/>
  <c r="E28" i="4"/>
  <c r="C28" i="4"/>
  <c r="A28" i="4"/>
  <c r="I27" i="4"/>
  <c r="H27" i="4"/>
  <c r="G27" i="4"/>
  <c r="F27" i="4"/>
  <c r="A27" i="4" s="1"/>
  <c r="E27" i="4"/>
  <c r="C27" i="4"/>
  <c r="I26" i="4"/>
  <c r="H26" i="4"/>
  <c r="G26" i="4"/>
  <c r="F26" i="4"/>
  <c r="E26" i="4"/>
  <c r="C26" i="4"/>
  <c r="A26" i="4"/>
  <c r="I25" i="4"/>
  <c r="H25" i="4"/>
  <c r="G25" i="4"/>
  <c r="F25" i="4"/>
  <c r="E25" i="4"/>
  <c r="C25" i="4"/>
  <c r="A25" i="4"/>
  <c r="I24" i="4"/>
  <c r="H24" i="4"/>
  <c r="G24" i="4"/>
  <c r="F24" i="4"/>
  <c r="E24" i="4"/>
  <c r="C24" i="4"/>
  <c r="A24" i="4"/>
  <c r="I23" i="4"/>
  <c r="H23" i="4"/>
  <c r="G23" i="4"/>
  <c r="F23" i="4"/>
  <c r="A23" i="4" s="1"/>
  <c r="E23" i="4"/>
  <c r="C23" i="4"/>
  <c r="I22" i="4"/>
  <c r="H22" i="4"/>
  <c r="G22" i="4"/>
  <c r="F22" i="4"/>
  <c r="A22" i="4" s="1"/>
  <c r="E22" i="4"/>
  <c r="C22" i="4"/>
  <c r="I21" i="4"/>
  <c r="H21" i="4"/>
  <c r="G21" i="4"/>
  <c r="F21" i="4"/>
  <c r="A21" i="4" s="1"/>
  <c r="E21" i="4"/>
  <c r="C21" i="4"/>
  <c r="I20" i="4"/>
  <c r="H20" i="4"/>
  <c r="G20" i="4"/>
  <c r="F20" i="4"/>
  <c r="A20" i="4" s="1"/>
  <c r="E20" i="4"/>
  <c r="C20" i="4"/>
  <c r="I19" i="4"/>
  <c r="H19" i="4"/>
  <c r="G19" i="4"/>
  <c r="F19" i="4"/>
  <c r="A19" i="4" s="1"/>
  <c r="E19" i="4"/>
  <c r="C19" i="4"/>
  <c r="I18" i="4"/>
  <c r="H18" i="4"/>
  <c r="G18" i="4"/>
  <c r="F18" i="4"/>
  <c r="E18" i="4"/>
  <c r="C18" i="4"/>
  <c r="A18" i="4"/>
  <c r="I17" i="4"/>
  <c r="H17" i="4"/>
  <c r="G17" i="4"/>
  <c r="F17" i="4"/>
  <c r="E17" i="4"/>
  <c r="C17" i="4"/>
  <c r="A17" i="4"/>
  <c r="I16" i="4"/>
  <c r="H16" i="4"/>
  <c r="G16" i="4"/>
  <c r="F16" i="4"/>
  <c r="E16" i="4"/>
  <c r="C16" i="4"/>
  <c r="A16" i="4"/>
  <c r="I15" i="4"/>
  <c r="H15" i="4"/>
  <c r="G15" i="4"/>
  <c r="F15" i="4"/>
  <c r="A15" i="4" s="1"/>
  <c r="E15" i="4"/>
  <c r="C15" i="4"/>
  <c r="I14" i="4"/>
  <c r="H14" i="4"/>
  <c r="G14" i="4"/>
  <c r="F14" i="4"/>
  <c r="E14" i="4"/>
  <c r="C14" i="4"/>
  <c r="A14" i="4"/>
  <c r="I13" i="4"/>
  <c r="H13" i="4"/>
  <c r="G13" i="4"/>
  <c r="F13" i="4"/>
  <c r="E13" i="4"/>
  <c r="C13" i="4"/>
  <c r="A13" i="4"/>
  <c r="I12" i="4"/>
  <c r="H12" i="4"/>
  <c r="G12" i="4"/>
  <c r="F12" i="4"/>
  <c r="E12" i="4"/>
  <c r="C12" i="4"/>
  <c r="A12" i="4"/>
  <c r="I11" i="4"/>
  <c r="H11" i="4"/>
  <c r="G11" i="4"/>
  <c r="F11" i="4"/>
  <c r="A11" i="4" s="1"/>
  <c r="E11" i="4"/>
  <c r="C11" i="4"/>
  <c r="I10" i="4"/>
  <c r="H10" i="4"/>
  <c r="G10" i="4"/>
  <c r="F10" i="4"/>
  <c r="E10" i="4"/>
  <c r="C10" i="4"/>
  <c r="A10" i="4"/>
  <c r="I9" i="4"/>
  <c r="H9" i="4"/>
  <c r="G9" i="4"/>
  <c r="F9" i="4"/>
  <c r="E9" i="4"/>
  <c r="C9" i="4"/>
  <c r="A9" i="4"/>
  <c r="I8" i="4"/>
  <c r="H8" i="4"/>
  <c r="G8" i="4"/>
  <c r="F8" i="4"/>
  <c r="E8" i="4"/>
  <c r="C8" i="4"/>
  <c r="A8" i="4"/>
  <c r="I7" i="4"/>
  <c r="H7" i="4"/>
  <c r="G7" i="4"/>
  <c r="F7" i="4"/>
  <c r="A7" i="4" s="1"/>
  <c r="E7" i="4"/>
  <c r="C7" i="4"/>
  <c r="I6" i="4"/>
  <c r="H6" i="4"/>
  <c r="G6" i="4"/>
  <c r="F6" i="4"/>
  <c r="A6" i="4" s="1"/>
  <c r="E6" i="4"/>
  <c r="C6" i="4"/>
  <c r="I5" i="4"/>
  <c r="H5" i="4"/>
  <c r="G5" i="4"/>
  <c r="F5" i="4"/>
  <c r="E5" i="4"/>
  <c r="C5" i="4"/>
  <c r="A5" i="4"/>
  <c r="I4" i="4"/>
  <c r="H4" i="4"/>
  <c r="G4" i="4"/>
  <c r="F4" i="4"/>
  <c r="A4" i="4" s="1"/>
  <c r="E4" i="4"/>
  <c r="C4" i="4"/>
  <c r="I3" i="4"/>
  <c r="H3" i="4"/>
  <c r="G3" i="4"/>
  <c r="F3" i="4"/>
  <c r="A3" i="4" s="1"/>
  <c r="E3" i="4"/>
  <c r="C3" i="4"/>
  <c r="AH17" i="1"/>
  <c r="M17" i="4" s="1"/>
  <c r="AG17" i="1"/>
  <c r="L17" i="4" s="1"/>
  <c r="AF17" i="1"/>
  <c r="K17" i="4" s="1"/>
  <c r="AE17" i="1"/>
  <c r="J17" i="4" s="1"/>
  <c r="W17" i="1"/>
  <c r="V17" i="1"/>
  <c r="D17" i="1"/>
  <c r="B17" i="4" s="1"/>
  <c r="C17" i="1"/>
  <c r="AH138" i="1" l="1"/>
  <c r="M138" i="4" s="1"/>
  <c r="AG138" i="1"/>
  <c r="L138" i="4" s="1"/>
  <c r="AF138" i="1"/>
  <c r="K138" i="4" s="1"/>
  <c r="AE138" i="1"/>
  <c r="J138" i="4" s="1"/>
  <c r="W138" i="1"/>
  <c r="V138" i="1"/>
  <c r="D138" i="1"/>
  <c r="C138" i="1"/>
  <c r="AH136" i="1"/>
  <c r="M136" i="4" s="1"/>
  <c r="AG136" i="1"/>
  <c r="L136" i="4" s="1"/>
  <c r="AF136" i="1"/>
  <c r="K136" i="4" s="1"/>
  <c r="AE136" i="1"/>
  <c r="J136" i="4" s="1"/>
  <c r="W136" i="1"/>
  <c r="V136" i="1"/>
  <c r="D136" i="1"/>
  <c r="C136" i="1"/>
  <c r="AH130" i="1"/>
  <c r="M130" i="4" s="1"/>
  <c r="AG130" i="1"/>
  <c r="L130" i="4" s="1"/>
  <c r="AF130" i="1"/>
  <c r="K130" i="4" s="1"/>
  <c r="AE130" i="1"/>
  <c r="J130" i="4" s="1"/>
  <c r="W130" i="1"/>
  <c r="V130" i="1"/>
  <c r="D130" i="1"/>
  <c r="C130" i="1"/>
  <c r="AH137" i="1"/>
  <c r="M137" i="4" s="1"/>
  <c r="AG137" i="1"/>
  <c r="L137" i="4" s="1"/>
  <c r="AF137" i="1"/>
  <c r="K137" i="4" s="1"/>
  <c r="AE137" i="1"/>
  <c r="J137" i="4" s="1"/>
  <c r="W137" i="1"/>
  <c r="V137" i="1"/>
  <c r="D137" i="1"/>
  <c r="C137" i="1"/>
  <c r="AH107" i="1"/>
  <c r="M107" i="4" s="1"/>
  <c r="AG107" i="1"/>
  <c r="L107" i="4" s="1"/>
  <c r="AF107" i="1"/>
  <c r="K107" i="4" s="1"/>
  <c r="AE107" i="1"/>
  <c r="J107" i="4" s="1"/>
  <c r="W107" i="1"/>
  <c r="V107" i="1"/>
  <c r="D107" i="1"/>
  <c r="C107" i="1"/>
  <c r="B107" i="4" l="1"/>
  <c r="B137" i="4"/>
  <c r="B130" i="4"/>
  <c r="B136" i="4"/>
  <c r="B138" i="4"/>
  <c r="AH135" i="1"/>
  <c r="M135" i="4" s="1"/>
  <c r="AG135" i="1"/>
  <c r="L135" i="4" s="1"/>
  <c r="AF135" i="1"/>
  <c r="K135" i="4" s="1"/>
  <c r="AE135" i="1"/>
  <c r="J135" i="4" s="1"/>
  <c r="W135" i="1"/>
  <c r="V135" i="1"/>
  <c r="D135" i="1"/>
  <c r="B135" i="4" s="1"/>
  <c r="C135" i="1"/>
  <c r="AH174" i="1" l="1"/>
  <c r="M174" i="4" s="1"/>
  <c r="AG174" i="1"/>
  <c r="L174" i="4" s="1"/>
  <c r="AF174" i="1"/>
  <c r="K174" i="4" s="1"/>
  <c r="AE174" i="1"/>
  <c r="J174" i="4" s="1"/>
  <c r="W174" i="1"/>
  <c r="V174" i="1"/>
  <c r="D174" i="1"/>
  <c r="B174" i="4" s="1"/>
  <c r="C174" i="1"/>
  <c r="AK229" i="1"/>
  <c r="AK228" i="1"/>
  <c r="AK227" i="1"/>
  <c r="AK226" i="1"/>
  <c r="AE225" i="1"/>
  <c r="AV223" i="1"/>
  <c r="AR223" i="1"/>
  <c r="AN223" i="1"/>
  <c r="AM223" i="1"/>
  <c r="AK223" i="1"/>
  <c r="AJ223" i="1"/>
  <c r="AJ224" i="1" s="1"/>
  <c r="AV222" i="1"/>
  <c r="AR222" i="1"/>
  <c r="AN222" i="1"/>
  <c r="AN224" i="1" s="1"/>
  <c r="AH221" i="1"/>
  <c r="AG221" i="1"/>
  <c r="AF221" i="1"/>
  <c r="AE221" i="1"/>
  <c r="W221" i="1"/>
  <c r="V221" i="1"/>
  <c r="D221" i="1"/>
  <c r="C221" i="1"/>
  <c r="AH220" i="1"/>
  <c r="AG220" i="1"/>
  <c r="AF220" i="1"/>
  <c r="AE220" i="1"/>
  <c r="W220" i="1"/>
  <c r="V220" i="1"/>
  <c r="D220" i="1"/>
  <c r="C220" i="1"/>
  <c r="AH219" i="1"/>
  <c r="M219" i="4" s="1"/>
  <c r="AG219" i="1"/>
  <c r="L219" i="4" s="1"/>
  <c r="AF219" i="1"/>
  <c r="K219" i="4" s="1"/>
  <c r="AE219" i="1"/>
  <c r="J219" i="4" s="1"/>
  <c r="W219" i="1"/>
  <c r="D219" i="4" s="1"/>
  <c r="V219" i="1"/>
  <c r="D219" i="1"/>
  <c r="B219" i="4" s="1"/>
  <c r="C219" i="1"/>
  <c r="AH218" i="1"/>
  <c r="M218" i="4" s="1"/>
  <c r="AG218" i="1"/>
  <c r="L218" i="4" s="1"/>
  <c r="AF218" i="1"/>
  <c r="K218" i="4" s="1"/>
  <c r="AE218" i="1"/>
  <c r="J218" i="4" s="1"/>
  <c r="W218" i="1"/>
  <c r="D218" i="4" s="1"/>
  <c r="V218" i="1"/>
  <c r="D218" i="1"/>
  <c r="B218" i="4" s="1"/>
  <c r="C218" i="1"/>
  <c r="AH217" i="1"/>
  <c r="M217" i="4" s="1"/>
  <c r="AG217" i="1"/>
  <c r="L217" i="4" s="1"/>
  <c r="AF217" i="1"/>
  <c r="K217" i="4" s="1"/>
  <c r="AE217" i="1"/>
  <c r="J217" i="4" s="1"/>
  <c r="W217" i="1"/>
  <c r="D217" i="4" s="1"/>
  <c r="V217" i="1"/>
  <c r="D217" i="1"/>
  <c r="B217" i="4" s="1"/>
  <c r="C217" i="1"/>
  <c r="AH216" i="1"/>
  <c r="M216" i="4" s="1"/>
  <c r="AG216" i="1"/>
  <c r="L216" i="4" s="1"/>
  <c r="AF216" i="1"/>
  <c r="K216" i="4" s="1"/>
  <c r="AE216" i="1"/>
  <c r="J216" i="4" s="1"/>
  <c r="W216" i="1"/>
  <c r="D216" i="4" s="1"/>
  <c r="V216" i="1"/>
  <c r="D216" i="1"/>
  <c r="B216" i="4" s="1"/>
  <c r="C216" i="1"/>
  <c r="AH215" i="1"/>
  <c r="M215" i="4" s="1"/>
  <c r="AG215" i="1"/>
  <c r="L215" i="4" s="1"/>
  <c r="AF215" i="1"/>
  <c r="K215" i="4" s="1"/>
  <c r="AE215" i="1"/>
  <c r="J215" i="4" s="1"/>
  <c r="W215" i="1"/>
  <c r="D215" i="4" s="1"/>
  <c r="V215" i="1"/>
  <c r="D215" i="1"/>
  <c r="B215" i="4" s="1"/>
  <c r="C215" i="1"/>
  <c r="AH214" i="1"/>
  <c r="M214" i="4" s="1"/>
  <c r="AG214" i="1"/>
  <c r="L214" i="4" s="1"/>
  <c r="AF214" i="1"/>
  <c r="K214" i="4" s="1"/>
  <c r="AE214" i="1"/>
  <c r="J214" i="4" s="1"/>
  <c r="W214" i="1"/>
  <c r="D214" i="4" s="1"/>
  <c r="V214" i="1"/>
  <c r="D214" i="1"/>
  <c r="B214" i="4" s="1"/>
  <c r="C214" i="1"/>
  <c r="AH213" i="1"/>
  <c r="M213" i="4" s="1"/>
  <c r="AG213" i="1"/>
  <c r="L213" i="4" s="1"/>
  <c r="AF213" i="1"/>
  <c r="K213" i="4" s="1"/>
  <c r="AE213" i="1"/>
  <c r="J213" i="4" s="1"/>
  <c r="W213" i="1"/>
  <c r="D213" i="4" s="1"/>
  <c r="V213" i="1"/>
  <c r="D213" i="1"/>
  <c r="B213" i="4" s="1"/>
  <c r="C213" i="1"/>
  <c r="AH212" i="1"/>
  <c r="M212" i="4" s="1"/>
  <c r="AG212" i="1"/>
  <c r="L212" i="4" s="1"/>
  <c r="AF212" i="1"/>
  <c r="K212" i="4" s="1"/>
  <c r="AE212" i="1"/>
  <c r="J212" i="4" s="1"/>
  <c r="W212" i="1"/>
  <c r="D212" i="4" s="1"/>
  <c r="V212" i="1"/>
  <c r="D212" i="1"/>
  <c r="B212" i="4" s="1"/>
  <c r="C212" i="1"/>
  <c r="AH44" i="1"/>
  <c r="M44" i="4" s="1"/>
  <c r="AG44" i="1"/>
  <c r="L44" i="4" s="1"/>
  <c r="AF44" i="1"/>
  <c r="K44" i="4" s="1"/>
  <c r="AE44" i="1"/>
  <c r="J44" i="4" s="1"/>
  <c r="W44" i="1"/>
  <c r="V44" i="1"/>
  <c r="D44" i="1"/>
  <c r="B44" i="4" s="1"/>
  <c r="C44" i="1"/>
  <c r="AH124" i="1"/>
  <c r="M124" i="4" s="1"/>
  <c r="AG124" i="1"/>
  <c r="L124" i="4" s="1"/>
  <c r="AF124" i="1"/>
  <c r="K124" i="4" s="1"/>
  <c r="AE124" i="1"/>
  <c r="J124" i="4" s="1"/>
  <c r="W124" i="1"/>
  <c r="V124" i="1"/>
  <c r="D124" i="1"/>
  <c r="B124" i="4" s="1"/>
  <c r="C124" i="1"/>
  <c r="AH123" i="1"/>
  <c r="M123" i="4" s="1"/>
  <c r="AG123" i="1"/>
  <c r="L123" i="4" s="1"/>
  <c r="AF123" i="1"/>
  <c r="K123" i="4" s="1"/>
  <c r="AE123" i="1"/>
  <c r="J123" i="4" s="1"/>
  <c r="W123" i="1"/>
  <c r="V123" i="1"/>
  <c r="D123" i="1"/>
  <c r="B123" i="4" s="1"/>
  <c r="C123" i="1"/>
  <c r="AH66" i="1"/>
  <c r="M66" i="4" s="1"/>
  <c r="AG66" i="1"/>
  <c r="L66" i="4" s="1"/>
  <c r="AF66" i="1"/>
  <c r="K66" i="4" s="1"/>
  <c r="AE66" i="1"/>
  <c r="J66" i="4" s="1"/>
  <c r="W66" i="1"/>
  <c r="V66" i="1"/>
  <c r="D66" i="1"/>
  <c r="B66" i="4" s="1"/>
  <c r="C66" i="1"/>
  <c r="AH65" i="1"/>
  <c r="M65" i="4" s="1"/>
  <c r="AG65" i="1"/>
  <c r="L65" i="4" s="1"/>
  <c r="AF65" i="1"/>
  <c r="K65" i="4" s="1"/>
  <c r="AE65" i="1"/>
  <c r="J65" i="4" s="1"/>
  <c r="W65" i="1"/>
  <c r="V65" i="1"/>
  <c r="D65" i="1"/>
  <c r="B65" i="4" s="1"/>
  <c r="C65" i="1"/>
  <c r="AH64" i="1"/>
  <c r="M64" i="4" s="1"/>
  <c r="AG64" i="1"/>
  <c r="L64" i="4" s="1"/>
  <c r="AF64" i="1"/>
  <c r="K64" i="4" s="1"/>
  <c r="AE64" i="1"/>
  <c r="J64" i="4" s="1"/>
  <c r="W64" i="1"/>
  <c r="V64" i="1"/>
  <c r="D64" i="1"/>
  <c r="B64" i="4" s="1"/>
  <c r="C64" i="1"/>
  <c r="AH134" i="1"/>
  <c r="M134" i="4" s="1"/>
  <c r="AG134" i="1"/>
  <c r="L134" i="4" s="1"/>
  <c r="AF134" i="1"/>
  <c r="K134" i="4" s="1"/>
  <c r="AE134" i="1"/>
  <c r="J134" i="4" s="1"/>
  <c r="W134" i="1"/>
  <c r="V134" i="1"/>
  <c r="D134" i="1"/>
  <c r="B134" i="4" s="1"/>
  <c r="C134" i="1"/>
  <c r="AH133" i="1"/>
  <c r="M133" i="4" s="1"/>
  <c r="AG133" i="1"/>
  <c r="L133" i="4" s="1"/>
  <c r="AF133" i="1"/>
  <c r="K133" i="4" s="1"/>
  <c r="AE133" i="1"/>
  <c r="J133" i="4" s="1"/>
  <c r="W133" i="1"/>
  <c r="V133" i="1"/>
  <c r="D133" i="1"/>
  <c r="B133" i="4" s="1"/>
  <c r="C133" i="1"/>
  <c r="AH10" i="1"/>
  <c r="M10" i="4" s="1"/>
  <c r="AG10" i="1"/>
  <c r="L10" i="4" s="1"/>
  <c r="AF10" i="1"/>
  <c r="K10" i="4" s="1"/>
  <c r="AE10" i="1"/>
  <c r="J10" i="4" s="1"/>
  <c r="W10" i="1"/>
  <c r="V10" i="1"/>
  <c r="D10" i="1"/>
  <c r="B10" i="4" s="1"/>
  <c r="C10" i="1"/>
  <c r="AH9" i="1"/>
  <c r="M9" i="4" s="1"/>
  <c r="AG9" i="1"/>
  <c r="L9" i="4" s="1"/>
  <c r="AF9" i="1"/>
  <c r="K9" i="4" s="1"/>
  <c r="AE9" i="1"/>
  <c r="J9" i="4" s="1"/>
  <c r="W9" i="1"/>
  <c r="V9" i="1"/>
  <c r="D9" i="1"/>
  <c r="B9" i="4" s="1"/>
  <c r="C9" i="1"/>
  <c r="AH42" i="1"/>
  <c r="M42" i="4" s="1"/>
  <c r="AG42" i="1"/>
  <c r="L42" i="4" s="1"/>
  <c r="AF42" i="1"/>
  <c r="K42" i="4" s="1"/>
  <c r="AE42" i="1"/>
  <c r="J42" i="4" s="1"/>
  <c r="W42" i="1"/>
  <c r="V42" i="1"/>
  <c r="D42" i="1"/>
  <c r="B42" i="4" s="1"/>
  <c r="C42" i="1"/>
  <c r="AH41" i="1"/>
  <c r="M41" i="4" s="1"/>
  <c r="AG41" i="1"/>
  <c r="L41" i="4" s="1"/>
  <c r="AF41" i="1"/>
  <c r="K41" i="4" s="1"/>
  <c r="AE41" i="1"/>
  <c r="J41" i="4" s="1"/>
  <c r="W41" i="1"/>
  <c r="V41" i="1"/>
  <c r="D41" i="1"/>
  <c r="B41" i="4" s="1"/>
  <c r="C41" i="1"/>
  <c r="AH40" i="1"/>
  <c r="M40" i="4" s="1"/>
  <c r="AG40" i="1"/>
  <c r="L40" i="4" s="1"/>
  <c r="AF40" i="1"/>
  <c r="K40" i="4" s="1"/>
  <c r="AE40" i="1"/>
  <c r="J40" i="4" s="1"/>
  <c r="W40" i="1"/>
  <c r="V40" i="1"/>
  <c r="D40" i="1"/>
  <c r="B40" i="4" s="1"/>
  <c r="C40" i="1"/>
  <c r="AH39" i="1"/>
  <c r="M39" i="4" s="1"/>
  <c r="AG39" i="1"/>
  <c r="L39" i="4" s="1"/>
  <c r="AF39" i="1"/>
  <c r="K39" i="4" s="1"/>
  <c r="AE39" i="1"/>
  <c r="J39" i="4" s="1"/>
  <c r="W39" i="1"/>
  <c r="V39" i="1"/>
  <c r="D39" i="1"/>
  <c r="B39" i="4" s="1"/>
  <c r="C39" i="1"/>
  <c r="AH38" i="1"/>
  <c r="M38" i="4" s="1"/>
  <c r="AG38" i="1"/>
  <c r="L38" i="4" s="1"/>
  <c r="AF38" i="1"/>
  <c r="K38" i="4" s="1"/>
  <c r="AE38" i="1"/>
  <c r="J38" i="4" s="1"/>
  <c r="W38" i="1"/>
  <c r="V38" i="1"/>
  <c r="D38" i="1"/>
  <c r="B38" i="4" s="1"/>
  <c r="C38" i="1"/>
  <c r="AH37" i="1"/>
  <c r="M37" i="4" s="1"/>
  <c r="AG37" i="1"/>
  <c r="L37" i="4" s="1"/>
  <c r="AF37" i="1"/>
  <c r="K37" i="4" s="1"/>
  <c r="AE37" i="1"/>
  <c r="J37" i="4" s="1"/>
  <c r="W37" i="1"/>
  <c r="V37" i="1"/>
  <c r="D37" i="1"/>
  <c r="B37" i="4" s="1"/>
  <c r="C37" i="1"/>
  <c r="AH184" i="1"/>
  <c r="M184" i="4" s="1"/>
  <c r="AG184" i="1"/>
  <c r="L184" i="4" s="1"/>
  <c r="AF184" i="1"/>
  <c r="K184" i="4" s="1"/>
  <c r="AE184" i="1"/>
  <c r="J184" i="4" s="1"/>
  <c r="W184" i="1"/>
  <c r="V184" i="1"/>
  <c r="D184" i="1"/>
  <c r="B184" i="4" s="1"/>
  <c r="C184" i="1"/>
  <c r="AH16" i="1"/>
  <c r="M16" i="4" s="1"/>
  <c r="AG16" i="1"/>
  <c r="L16" i="4" s="1"/>
  <c r="AF16" i="1"/>
  <c r="K16" i="4" s="1"/>
  <c r="AE16" i="1"/>
  <c r="J16" i="4" s="1"/>
  <c r="W16" i="1"/>
  <c r="V16" i="1"/>
  <c r="D16" i="1"/>
  <c r="B16" i="4" s="1"/>
  <c r="C16" i="1"/>
  <c r="AH15" i="1"/>
  <c r="M15" i="4" s="1"/>
  <c r="AG15" i="1"/>
  <c r="L15" i="4" s="1"/>
  <c r="AF15" i="1"/>
  <c r="K15" i="4" s="1"/>
  <c r="AE15" i="1"/>
  <c r="J15" i="4" s="1"/>
  <c r="W15" i="1"/>
  <c r="V15" i="1"/>
  <c r="D15" i="1"/>
  <c r="B15" i="4" s="1"/>
  <c r="C15" i="1"/>
  <c r="AH14" i="1"/>
  <c r="M14" i="4" s="1"/>
  <c r="AG14" i="1"/>
  <c r="L14" i="4" s="1"/>
  <c r="AF14" i="1"/>
  <c r="K14" i="4" s="1"/>
  <c r="AE14" i="1"/>
  <c r="J14" i="4" s="1"/>
  <c r="W14" i="1"/>
  <c r="V14" i="1"/>
  <c r="D14" i="1"/>
  <c r="B14" i="4" s="1"/>
  <c r="C14" i="1"/>
  <c r="AH13" i="1"/>
  <c r="M13" i="4" s="1"/>
  <c r="AG13" i="1"/>
  <c r="L13" i="4" s="1"/>
  <c r="AF13" i="1"/>
  <c r="K13" i="4" s="1"/>
  <c r="AE13" i="1"/>
  <c r="J13" i="4" s="1"/>
  <c r="W13" i="1"/>
  <c r="V13" i="1"/>
  <c r="D13" i="1"/>
  <c r="B13" i="4" s="1"/>
  <c r="C13" i="1"/>
  <c r="AH12" i="1"/>
  <c r="M12" i="4" s="1"/>
  <c r="AG12" i="1"/>
  <c r="L12" i="4" s="1"/>
  <c r="AF12" i="1"/>
  <c r="K12" i="4" s="1"/>
  <c r="AE12" i="1"/>
  <c r="J12" i="4" s="1"/>
  <c r="W12" i="1"/>
  <c r="D184" i="4" s="1"/>
  <c r="V12" i="1"/>
  <c r="D12" i="1"/>
  <c r="B12" i="4" s="1"/>
  <c r="C12" i="1"/>
  <c r="AH11" i="1"/>
  <c r="M11" i="4" s="1"/>
  <c r="AG11" i="1"/>
  <c r="L11" i="4" s="1"/>
  <c r="AF11" i="1"/>
  <c r="K11" i="4" s="1"/>
  <c r="AE11" i="1"/>
  <c r="J11" i="4" s="1"/>
  <c r="W11" i="1"/>
  <c r="V11" i="1"/>
  <c r="D11" i="1"/>
  <c r="B11" i="4" s="1"/>
  <c r="C11" i="1"/>
  <c r="AH148" i="1"/>
  <c r="M148" i="4" s="1"/>
  <c r="AG148" i="1"/>
  <c r="L148" i="4" s="1"/>
  <c r="AF148" i="1"/>
  <c r="K148" i="4" s="1"/>
  <c r="AE148" i="1"/>
  <c r="J148" i="4" s="1"/>
  <c r="W148" i="1"/>
  <c r="V148" i="1"/>
  <c r="D148" i="1"/>
  <c r="B148" i="4" s="1"/>
  <c r="C148" i="1"/>
  <c r="AH147" i="1"/>
  <c r="M147" i="4" s="1"/>
  <c r="AG147" i="1"/>
  <c r="L147" i="4" s="1"/>
  <c r="AF147" i="1"/>
  <c r="K147" i="4" s="1"/>
  <c r="AE147" i="1"/>
  <c r="J147" i="4" s="1"/>
  <c r="W147" i="1"/>
  <c r="V147" i="1"/>
  <c r="D147" i="1"/>
  <c r="B147" i="4" s="1"/>
  <c r="C147" i="1"/>
  <c r="AH191" i="1"/>
  <c r="M191" i="4" s="1"/>
  <c r="AG191" i="1"/>
  <c r="L191" i="4" s="1"/>
  <c r="AF191" i="1"/>
  <c r="K191" i="4" s="1"/>
  <c r="AE191" i="1"/>
  <c r="J191" i="4" s="1"/>
  <c r="W191" i="1"/>
  <c r="V191" i="1"/>
  <c r="D191" i="1"/>
  <c r="B191" i="4" s="1"/>
  <c r="C191" i="1"/>
  <c r="AH112" i="1"/>
  <c r="M112" i="4" s="1"/>
  <c r="AG112" i="1"/>
  <c r="L112" i="4" s="1"/>
  <c r="AF112" i="1"/>
  <c r="K112" i="4" s="1"/>
  <c r="AE112" i="1"/>
  <c r="J112" i="4" s="1"/>
  <c r="W112" i="1"/>
  <c r="D178" i="4" s="1"/>
  <c r="V112" i="1"/>
  <c r="D112" i="1"/>
  <c r="B112" i="4" s="1"/>
  <c r="C112" i="1"/>
  <c r="AH192" i="1"/>
  <c r="M192" i="4" s="1"/>
  <c r="AG192" i="1"/>
  <c r="L192" i="4" s="1"/>
  <c r="AF192" i="1"/>
  <c r="K192" i="4" s="1"/>
  <c r="AE192" i="1"/>
  <c r="J192" i="4" s="1"/>
  <c r="W192" i="1"/>
  <c r="V192" i="1"/>
  <c r="D192" i="1"/>
  <c r="B192" i="4" s="1"/>
  <c r="C192" i="1"/>
  <c r="AH113" i="1"/>
  <c r="M113" i="4" s="1"/>
  <c r="AG113" i="1"/>
  <c r="L113" i="4" s="1"/>
  <c r="AF113" i="1"/>
  <c r="K113" i="4" s="1"/>
  <c r="AE113" i="1"/>
  <c r="J113" i="4" s="1"/>
  <c r="W113" i="1"/>
  <c r="V113" i="1"/>
  <c r="D113" i="1"/>
  <c r="B113" i="4" s="1"/>
  <c r="C113" i="1"/>
  <c r="AH208" i="1"/>
  <c r="M208" i="4" s="1"/>
  <c r="AG208" i="1"/>
  <c r="L208" i="4" s="1"/>
  <c r="AF208" i="1"/>
  <c r="K208" i="4" s="1"/>
  <c r="AE208" i="1"/>
  <c r="J208" i="4" s="1"/>
  <c r="W208" i="1"/>
  <c r="V208" i="1"/>
  <c r="D208" i="1"/>
  <c r="B208" i="4" s="1"/>
  <c r="C208" i="1"/>
  <c r="AH105" i="1"/>
  <c r="M105" i="4" s="1"/>
  <c r="AG105" i="1"/>
  <c r="L105" i="4" s="1"/>
  <c r="AF105" i="1"/>
  <c r="K105" i="4" s="1"/>
  <c r="AE105" i="1"/>
  <c r="J105" i="4" s="1"/>
  <c r="W105" i="1"/>
  <c r="D174" i="4" s="1"/>
  <c r="V105" i="1"/>
  <c r="D105" i="1"/>
  <c r="B105" i="4" s="1"/>
  <c r="C105" i="1"/>
  <c r="AH106" i="1"/>
  <c r="M106" i="4" s="1"/>
  <c r="AG106" i="1"/>
  <c r="L106" i="4" s="1"/>
  <c r="AF106" i="1"/>
  <c r="K106" i="4" s="1"/>
  <c r="AE106" i="1"/>
  <c r="J106" i="4" s="1"/>
  <c r="W106" i="1"/>
  <c r="V106" i="1"/>
  <c r="D106" i="1"/>
  <c r="B106" i="4" s="1"/>
  <c r="C106" i="1"/>
  <c r="AH61" i="1"/>
  <c r="M61" i="4" s="1"/>
  <c r="AG61" i="1"/>
  <c r="L61" i="4" s="1"/>
  <c r="AF61" i="1"/>
  <c r="K61" i="4" s="1"/>
  <c r="AE61" i="1"/>
  <c r="J61" i="4" s="1"/>
  <c r="W61" i="1"/>
  <c r="V61" i="1"/>
  <c r="D61" i="1"/>
  <c r="B61" i="4" s="1"/>
  <c r="C61" i="1"/>
  <c r="AH207" i="1"/>
  <c r="M207" i="4" s="1"/>
  <c r="AG207" i="1"/>
  <c r="L207" i="4" s="1"/>
  <c r="AF207" i="1"/>
  <c r="K207" i="4" s="1"/>
  <c r="AE207" i="1"/>
  <c r="J207" i="4" s="1"/>
  <c r="W207" i="1"/>
  <c r="V207" i="1"/>
  <c r="D207" i="1"/>
  <c r="B207" i="4" s="1"/>
  <c r="C207" i="1"/>
  <c r="AH118" i="1"/>
  <c r="M118" i="4" s="1"/>
  <c r="AG118" i="1"/>
  <c r="L118" i="4" s="1"/>
  <c r="AF118" i="1"/>
  <c r="K118" i="4" s="1"/>
  <c r="AE118" i="1"/>
  <c r="J118" i="4" s="1"/>
  <c r="W118" i="1"/>
  <c r="V118" i="1"/>
  <c r="D118" i="1"/>
  <c r="B118" i="4" s="1"/>
  <c r="C118" i="1"/>
  <c r="AH199" i="1"/>
  <c r="M199" i="4" s="1"/>
  <c r="AG199" i="1"/>
  <c r="L199" i="4" s="1"/>
  <c r="AF199" i="1"/>
  <c r="K199" i="4" s="1"/>
  <c r="AE199" i="1"/>
  <c r="J199" i="4" s="1"/>
  <c r="W199" i="1"/>
  <c r="V199" i="1"/>
  <c r="D199" i="1"/>
  <c r="B199" i="4" s="1"/>
  <c r="C199" i="1"/>
  <c r="AH117" i="1"/>
  <c r="M117" i="4" s="1"/>
  <c r="AG117" i="1"/>
  <c r="L117" i="4" s="1"/>
  <c r="AF117" i="1"/>
  <c r="K117" i="4" s="1"/>
  <c r="AE117" i="1"/>
  <c r="J117" i="4" s="1"/>
  <c r="W117" i="1"/>
  <c r="V117" i="1"/>
  <c r="D117" i="1"/>
  <c r="B117" i="4" s="1"/>
  <c r="C117" i="1"/>
  <c r="AH103" i="1"/>
  <c r="M103" i="4" s="1"/>
  <c r="AG103" i="1"/>
  <c r="L103" i="4" s="1"/>
  <c r="AF103" i="1"/>
  <c r="K103" i="4" s="1"/>
  <c r="AE103" i="1"/>
  <c r="J103" i="4" s="1"/>
  <c r="W103" i="1"/>
  <c r="V103" i="1"/>
  <c r="D103" i="1"/>
  <c r="B103" i="4" s="1"/>
  <c r="C103" i="1"/>
  <c r="AH85" i="1"/>
  <c r="M85" i="4" s="1"/>
  <c r="AG85" i="1"/>
  <c r="L85" i="4" s="1"/>
  <c r="AF85" i="1"/>
  <c r="K85" i="4" s="1"/>
  <c r="AE85" i="1"/>
  <c r="J85" i="4" s="1"/>
  <c r="W85" i="1"/>
  <c r="V85" i="1"/>
  <c r="D85" i="1"/>
  <c r="B85" i="4" s="1"/>
  <c r="C85" i="1"/>
  <c r="AH92" i="1"/>
  <c r="M92" i="4" s="1"/>
  <c r="AG92" i="1"/>
  <c r="L92" i="4" s="1"/>
  <c r="AF92" i="1"/>
  <c r="K92" i="4" s="1"/>
  <c r="AE92" i="1"/>
  <c r="J92" i="4" s="1"/>
  <c r="W92" i="1"/>
  <c r="V92" i="1"/>
  <c r="D92" i="1"/>
  <c r="B92" i="4" s="1"/>
  <c r="C92" i="1"/>
  <c r="AH206" i="1"/>
  <c r="M206" i="4" s="1"/>
  <c r="AG206" i="1"/>
  <c r="L206" i="4" s="1"/>
  <c r="AF206" i="1"/>
  <c r="K206" i="4" s="1"/>
  <c r="AE206" i="1"/>
  <c r="J206" i="4" s="1"/>
  <c r="W206" i="1"/>
  <c r="V206" i="1"/>
  <c r="D206" i="1"/>
  <c r="B206" i="4" s="1"/>
  <c r="C206" i="1"/>
  <c r="AH29" i="1"/>
  <c r="M29" i="4" s="1"/>
  <c r="AG29" i="1"/>
  <c r="L29" i="4" s="1"/>
  <c r="AF29" i="1"/>
  <c r="K29" i="4" s="1"/>
  <c r="AE29" i="1"/>
  <c r="J29" i="4" s="1"/>
  <c r="W29" i="1"/>
  <c r="V29" i="1"/>
  <c r="D29" i="1"/>
  <c r="B29" i="4" s="1"/>
  <c r="C29" i="1"/>
  <c r="AH165" i="1"/>
  <c r="M165" i="4" s="1"/>
  <c r="AG165" i="1"/>
  <c r="L165" i="4" s="1"/>
  <c r="AF165" i="1"/>
  <c r="K165" i="4" s="1"/>
  <c r="AE165" i="1"/>
  <c r="J165" i="4" s="1"/>
  <c r="W165" i="1"/>
  <c r="V165" i="1"/>
  <c r="D165" i="1"/>
  <c r="B165" i="4" s="1"/>
  <c r="C165" i="1"/>
  <c r="AH209" i="1"/>
  <c r="M209" i="4" s="1"/>
  <c r="AG209" i="1"/>
  <c r="L209" i="4" s="1"/>
  <c r="AF209" i="1"/>
  <c r="K209" i="4" s="1"/>
  <c r="AE209" i="1"/>
  <c r="J209" i="4" s="1"/>
  <c r="W209" i="1"/>
  <c r="V209" i="1"/>
  <c r="D209" i="1"/>
  <c r="B209" i="4" s="1"/>
  <c r="C209" i="1"/>
  <c r="AH108" i="1"/>
  <c r="M108" i="4" s="1"/>
  <c r="AG108" i="1"/>
  <c r="L108" i="4" s="1"/>
  <c r="AF108" i="1"/>
  <c r="K108" i="4" s="1"/>
  <c r="AE108" i="1"/>
  <c r="J108" i="4" s="1"/>
  <c r="W108" i="1"/>
  <c r="V108" i="1"/>
  <c r="D108" i="1"/>
  <c r="B108" i="4" s="1"/>
  <c r="C108" i="1"/>
  <c r="AH205" i="1"/>
  <c r="M205" i="4" s="1"/>
  <c r="AG205" i="1"/>
  <c r="L205" i="4" s="1"/>
  <c r="AF205" i="1"/>
  <c r="K205" i="4" s="1"/>
  <c r="AE205" i="1"/>
  <c r="J205" i="4" s="1"/>
  <c r="W205" i="1"/>
  <c r="V205" i="1"/>
  <c r="D205" i="1"/>
  <c r="B205" i="4" s="1"/>
  <c r="C205" i="1"/>
  <c r="AH31" i="1"/>
  <c r="M31" i="4" s="1"/>
  <c r="AG31" i="1"/>
  <c r="L31" i="4" s="1"/>
  <c r="AF31" i="1"/>
  <c r="K31" i="4" s="1"/>
  <c r="AE31" i="1"/>
  <c r="J31" i="4" s="1"/>
  <c r="W31" i="1"/>
  <c r="V31" i="1"/>
  <c r="D31" i="1"/>
  <c r="B31" i="4" s="1"/>
  <c r="C31" i="1"/>
  <c r="AH20" i="1"/>
  <c r="M20" i="4" s="1"/>
  <c r="AG20" i="1"/>
  <c r="L20" i="4" s="1"/>
  <c r="AF20" i="1"/>
  <c r="K20" i="4" s="1"/>
  <c r="AE20" i="1"/>
  <c r="J20" i="4" s="1"/>
  <c r="W20" i="1"/>
  <c r="V20" i="1"/>
  <c r="D20" i="1"/>
  <c r="B20" i="4" s="1"/>
  <c r="C20" i="1"/>
  <c r="AH143" i="1"/>
  <c r="M143" i="4" s="1"/>
  <c r="AG143" i="1"/>
  <c r="L143" i="4" s="1"/>
  <c r="AF143" i="1"/>
  <c r="K143" i="4" s="1"/>
  <c r="AE143" i="1"/>
  <c r="J143" i="4" s="1"/>
  <c r="W143" i="1"/>
  <c r="V143" i="1"/>
  <c r="D143" i="1"/>
  <c r="B143" i="4" s="1"/>
  <c r="C143" i="1"/>
  <c r="AH78" i="1"/>
  <c r="M78" i="4" s="1"/>
  <c r="AG78" i="1"/>
  <c r="L78" i="4" s="1"/>
  <c r="AF78" i="1"/>
  <c r="K78" i="4" s="1"/>
  <c r="AE78" i="1"/>
  <c r="J78" i="4" s="1"/>
  <c r="W78" i="1"/>
  <c r="V78" i="1"/>
  <c r="D78" i="1"/>
  <c r="B78" i="4" s="1"/>
  <c r="C78" i="1"/>
  <c r="AH99" i="1"/>
  <c r="M99" i="4" s="1"/>
  <c r="AG99" i="1"/>
  <c r="L99" i="4" s="1"/>
  <c r="AF99" i="1"/>
  <c r="K99" i="4" s="1"/>
  <c r="AE99" i="1"/>
  <c r="J99" i="4" s="1"/>
  <c r="W99" i="1"/>
  <c r="V99" i="1"/>
  <c r="D99" i="1"/>
  <c r="B99" i="4" s="1"/>
  <c r="C99" i="1"/>
  <c r="AH98" i="1"/>
  <c r="M98" i="4" s="1"/>
  <c r="AG98" i="1"/>
  <c r="L98" i="4" s="1"/>
  <c r="AF98" i="1"/>
  <c r="K98" i="4" s="1"/>
  <c r="AE98" i="1"/>
  <c r="J98" i="4" s="1"/>
  <c r="W98" i="1"/>
  <c r="V98" i="1"/>
  <c r="D98" i="1"/>
  <c r="B98" i="4" s="1"/>
  <c r="C98" i="1"/>
  <c r="AH77" i="1"/>
  <c r="M77" i="4" s="1"/>
  <c r="AG77" i="1"/>
  <c r="L77" i="4" s="1"/>
  <c r="AF77" i="1"/>
  <c r="K77" i="4" s="1"/>
  <c r="AE77" i="1"/>
  <c r="J77" i="4" s="1"/>
  <c r="W77" i="1"/>
  <c r="V77" i="1"/>
  <c r="D77" i="1"/>
  <c r="B77" i="4" s="1"/>
  <c r="C77" i="1"/>
  <c r="AH26" i="1"/>
  <c r="M26" i="4" s="1"/>
  <c r="AG26" i="1"/>
  <c r="L26" i="4" s="1"/>
  <c r="AF26" i="1"/>
  <c r="K26" i="4" s="1"/>
  <c r="AE26" i="1"/>
  <c r="J26" i="4" s="1"/>
  <c r="W26" i="1"/>
  <c r="V26" i="1"/>
  <c r="D26" i="1"/>
  <c r="B26" i="4" s="1"/>
  <c r="C26" i="1"/>
  <c r="AH198" i="1"/>
  <c r="M198" i="4" s="1"/>
  <c r="AG198" i="1"/>
  <c r="L198" i="4" s="1"/>
  <c r="AF198" i="1"/>
  <c r="K198" i="4" s="1"/>
  <c r="AE198" i="1"/>
  <c r="J198" i="4" s="1"/>
  <c r="W198" i="1"/>
  <c r="V198" i="1"/>
  <c r="D198" i="1"/>
  <c r="B198" i="4" s="1"/>
  <c r="C198" i="1"/>
  <c r="AH24" i="1"/>
  <c r="M24" i="4" s="1"/>
  <c r="AG24" i="1"/>
  <c r="L24" i="4" s="1"/>
  <c r="AF24" i="1"/>
  <c r="K24" i="4" s="1"/>
  <c r="AE24" i="1"/>
  <c r="J24" i="4" s="1"/>
  <c r="W24" i="1"/>
  <c r="D148" i="4" s="1"/>
  <c r="V24" i="1"/>
  <c r="D24" i="1"/>
  <c r="B24" i="4" s="1"/>
  <c r="C24" i="1"/>
  <c r="AH28" i="1"/>
  <c r="M28" i="4" s="1"/>
  <c r="AG28" i="1"/>
  <c r="L28" i="4" s="1"/>
  <c r="AF28" i="1"/>
  <c r="K28" i="4" s="1"/>
  <c r="AE28" i="1"/>
  <c r="J28" i="4" s="1"/>
  <c r="W28" i="1"/>
  <c r="D147" i="4" s="1"/>
  <c r="V28" i="1"/>
  <c r="D28" i="1"/>
  <c r="B28" i="4" s="1"/>
  <c r="C28" i="1"/>
  <c r="AH91" i="1"/>
  <c r="M91" i="4" s="1"/>
  <c r="AG91" i="1"/>
  <c r="L91" i="4" s="1"/>
  <c r="AF91" i="1"/>
  <c r="K91" i="4" s="1"/>
  <c r="AE91" i="1"/>
  <c r="J91" i="4" s="1"/>
  <c r="W91" i="1"/>
  <c r="V91" i="1"/>
  <c r="D91" i="1"/>
  <c r="B91" i="4" s="1"/>
  <c r="C91" i="1"/>
  <c r="AH90" i="1"/>
  <c r="M90" i="4" s="1"/>
  <c r="AG90" i="1"/>
  <c r="L90" i="4" s="1"/>
  <c r="AF90" i="1"/>
  <c r="K90" i="4" s="1"/>
  <c r="AE90" i="1"/>
  <c r="J90" i="4" s="1"/>
  <c r="W90" i="1"/>
  <c r="V90" i="1"/>
  <c r="D90" i="1"/>
  <c r="B90" i="4" s="1"/>
  <c r="C90" i="1"/>
  <c r="AH193" i="1"/>
  <c r="M193" i="4" s="1"/>
  <c r="AG193" i="1"/>
  <c r="L193" i="4" s="1"/>
  <c r="AF193" i="1"/>
  <c r="K193" i="4" s="1"/>
  <c r="AE193" i="1"/>
  <c r="J193" i="4" s="1"/>
  <c r="W193" i="1"/>
  <c r="V193" i="1"/>
  <c r="D193" i="1"/>
  <c r="B193" i="4" s="1"/>
  <c r="C193" i="1"/>
  <c r="AH190" i="1"/>
  <c r="M190" i="4" s="1"/>
  <c r="AG190" i="1"/>
  <c r="L190" i="4" s="1"/>
  <c r="AF190" i="1"/>
  <c r="K190" i="4" s="1"/>
  <c r="AE190" i="1"/>
  <c r="J190" i="4" s="1"/>
  <c r="W190" i="1"/>
  <c r="D143" i="4" s="1"/>
  <c r="V190" i="1"/>
  <c r="D190" i="1"/>
  <c r="B190" i="4" s="1"/>
  <c r="C190" i="1"/>
  <c r="AH115" i="1"/>
  <c r="M115" i="4" s="1"/>
  <c r="AG115" i="1"/>
  <c r="L115" i="4" s="1"/>
  <c r="AF115" i="1"/>
  <c r="K115" i="4" s="1"/>
  <c r="AE115" i="1"/>
  <c r="J115" i="4" s="1"/>
  <c r="W115" i="1"/>
  <c r="V115" i="1"/>
  <c r="D115" i="1"/>
  <c r="B115" i="4" s="1"/>
  <c r="C115" i="1"/>
  <c r="AH158" i="1"/>
  <c r="M158" i="4" s="1"/>
  <c r="AG158" i="1"/>
  <c r="L158" i="4" s="1"/>
  <c r="AF158" i="1"/>
  <c r="K158" i="4" s="1"/>
  <c r="AE158" i="1"/>
  <c r="J158" i="4" s="1"/>
  <c r="W158" i="1"/>
  <c r="V158" i="1"/>
  <c r="D158" i="1"/>
  <c r="B158" i="4" s="1"/>
  <c r="C158" i="1"/>
  <c r="AH59" i="1"/>
  <c r="M59" i="4" s="1"/>
  <c r="AG59" i="1"/>
  <c r="L59" i="4" s="1"/>
  <c r="AF59" i="1"/>
  <c r="K59" i="4" s="1"/>
  <c r="AE59" i="1"/>
  <c r="J59" i="4" s="1"/>
  <c r="W59" i="1"/>
  <c r="V59" i="1"/>
  <c r="D59" i="1"/>
  <c r="B59" i="4" s="1"/>
  <c r="C59" i="1"/>
  <c r="AH122" i="1"/>
  <c r="M122" i="4" s="1"/>
  <c r="AG122" i="1"/>
  <c r="L122" i="4" s="1"/>
  <c r="AF122" i="1"/>
  <c r="K122" i="4" s="1"/>
  <c r="AE122" i="1"/>
  <c r="J122" i="4" s="1"/>
  <c r="W122" i="1"/>
  <c r="V122" i="1"/>
  <c r="D122" i="1"/>
  <c r="B122" i="4" s="1"/>
  <c r="C122" i="1"/>
  <c r="AH189" i="1"/>
  <c r="M189" i="4" s="1"/>
  <c r="AG189" i="1"/>
  <c r="L189" i="4" s="1"/>
  <c r="AF189" i="1"/>
  <c r="K189" i="4" s="1"/>
  <c r="AE189" i="1"/>
  <c r="J189" i="4" s="1"/>
  <c r="W189" i="1"/>
  <c r="V189" i="1"/>
  <c r="D189" i="1"/>
  <c r="B189" i="4" s="1"/>
  <c r="C189" i="1"/>
  <c r="AH97" i="1"/>
  <c r="M97" i="4" s="1"/>
  <c r="AG97" i="1"/>
  <c r="L97" i="4" s="1"/>
  <c r="AF97" i="1"/>
  <c r="K97" i="4" s="1"/>
  <c r="AE97" i="1"/>
  <c r="J97" i="4" s="1"/>
  <c r="W97" i="1"/>
  <c r="D137" i="4" s="1"/>
  <c r="V97" i="1"/>
  <c r="D97" i="1"/>
  <c r="B97" i="4" s="1"/>
  <c r="C97" i="1"/>
  <c r="AH188" i="1"/>
  <c r="M188" i="4" s="1"/>
  <c r="AG188" i="1"/>
  <c r="L188" i="4" s="1"/>
  <c r="AF188" i="1"/>
  <c r="K188" i="4" s="1"/>
  <c r="AE188" i="1"/>
  <c r="J188" i="4" s="1"/>
  <c r="W188" i="1"/>
  <c r="D136" i="4" s="1"/>
  <c r="V188" i="1"/>
  <c r="D188" i="1"/>
  <c r="B188" i="4" s="1"/>
  <c r="C188" i="1"/>
  <c r="AH82" i="1"/>
  <c r="M82" i="4" s="1"/>
  <c r="AG82" i="1"/>
  <c r="L82" i="4" s="1"/>
  <c r="AF82" i="1"/>
  <c r="K82" i="4" s="1"/>
  <c r="AE82" i="1"/>
  <c r="J82" i="4" s="1"/>
  <c r="W82" i="1"/>
  <c r="D135" i="4" s="1"/>
  <c r="V82" i="1"/>
  <c r="D82" i="1"/>
  <c r="B82" i="4" s="1"/>
  <c r="C82" i="1"/>
  <c r="AH187" i="1"/>
  <c r="M187" i="4" s="1"/>
  <c r="AG187" i="1"/>
  <c r="L187" i="4" s="1"/>
  <c r="AF187" i="1"/>
  <c r="K187" i="4" s="1"/>
  <c r="AE187" i="1"/>
  <c r="J187" i="4" s="1"/>
  <c r="W187" i="1"/>
  <c r="D134" i="4" s="1"/>
  <c r="V187" i="1"/>
  <c r="D187" i="1"/>
  <c r="B187" i="4" s="1"/>
  <c r="C187" i="1"/>
  <c r="AH162" i="1"/>
  <c r="M162" i="4" s="1"/>
  <c r="AG162" i="1"/>
  <c r="L162" i="4" s="1"/>
  <c r="AF162" i="1"/>
  <c r="K162" i="4" s="1"/>
  <c r="AE162" i="1"/>
  <c r="J162" i="4" s="1"/>
  <c r="W162" i="1"/>
  <c r="D133" i="4" s="1"/>
  <c r="V162" i="1"/>
  <c r="D162" i="1"/>
  <c r="B162" i="4" s="1"/>
  <c r="C162" i="1"/>
  <c r="AH153" i="1"/>
  <c r="M153" i="4" s="1"/>
  <c r="AG153" i="1"/>
  <c r="L153" i="4" s="1"/>
  <c r="AF153" i="1"/>
  <c r="K153" i="4" s="1"/>
  <c r="AE153" i="1"/>
  <c r="J153" i="4" s="1"/>
  <c r="W153" i="1"/>
  <c r="V153" i="1"/>
  <c r="D153" i="1"/>
  <c r="B153" i="4" s="1"/>
  <c r="C153" i="1"/>
  <c r="AH149" i="1"/>
  <c r="M149" i="4" s="1"/>
  <c r="AG149" i="1"/>
  <c r="L149" i="4" s="1"/>
  <c r="AF149" i="1"/>
  <c r="K149" i="4" s="1"/>
  <c r="AE149" i="1"/>
  <c r="J149" i="4" s="1"/>
  <c r="W149" i="1"/>
  <c r="V149" i="1"/>
  <c r="D149" i="1"/>
  <c r="B149" i="4" s="1"/>
  <c r="C149" i="1"/>
  <c r="BE164" i="1"/>
  <c r="BD164" i="1"/>
  <c r="BC164" i="1"/>
  <c r="BB164" i="1"/>
  <c r="BA164" i="1"/>
  <c r="AH164" i="1"/>
  <c r="M164" i="4" s="1"/>
  <c r="AG164" i="1"/>
  <c r="L164" i="4" s="1"/>
  <c r="AF164" i="1"/>
  <c r="K164" i="4" s="1"/>
  <c r="AE164" i="1"/>
  <c r="J164" i="4" s="1"/>
  <c r="W164" i="1"/>
  <c r="D130" i="4" s="1"/>
  <c r="V164" i="1"/>
  <c r="D164" i="1"/>
  <c r="B164" i="4" s="1"/>
  <c r="C164" i="1"/>
  <c r="AH60" i="1"/>
  <c r="M60" i="4" s="1"/>
  <c r="AG60" i="1"/>
  <c r="L60" i="4" s="1"/>
  <c r="AF60" i="1"/>
  <c r="K60" i="4" s="1"/>
  <c r="AE60" i="1"/>
  <c r="J60" i="4" s="1"/>
  <c r="W60" i="1"/>
  <c r="V60" i="1"/>
  <c r="D60" i="1"/>
  <c r="B60" i="4" s="1"/>
  <c r="C60" i="1"/>
  <c r="AH169" i="1"/>
  <c r="M169" i="4" s="1"/>
  <c r="AG169" i="1"/>
  <c r="L169" i="4" s="1"/>
  <c r="AF169" i="1"/>
  <c r="K169" i="4" s="1"/>
  <c r="AE169" i="1"/>
  <c r="J169" i="4" s="1"/>
  <c r="W169" i="1"/>
  <c r="V169" i="1"/>
  <c r="D169" i="1"/>
  <c r="B169" i="4" s="1"/>
  <c r="C169" i="1"/>
  <c r="AH168" i="1"/>
  <c r="M168" i="4" s="1"/>
  <c r="AG168" i="1"/>
  <c r="L168" i="4" s="1"/>
  <c r="AF168" i="1"/>
  <c r="K168" i="4" s="1"/>
  <c r="AE168" i="1"/>
  <c r="J168" i="4" s="1"/>
  <c r="W168" i="1"/>
  <c r="V168" i="1"/>
  <c r="D168" i="1"/>
  <c r="B168" i="4" s="1"/>
  <c r="C168" i="1"/>
  <c r="AH173" i="1"/>
  <c r="M173" i="4" s="1"/>
  <c r="AG173" i="1"/>
  <c r="L173" i="4" s="1"/>
  <c r="AF173" i="1"/>
  <c r="K173" i="4" s="1"/>
  <c r="AE173" i="1"/>
  <c r="J173" i="4" s="1"/>
  <c r="W173" i="1"/>
  <c r="V173" i="1"/>
  <c r="D173" i="1"/>
  <c r="B173" i="4" s="1"/>
  <c r="C173" i="1"/>
  <c r="AH51" i="1"/>
  <c r="M51" i="4" s="1"/>
  <c r="AG51" i="1"/>
  <c r="L51" i="4" s="1"/>
  <c r="AF51" i="1"/>
  <c r="K51" i="4" s="1"/>
  <c r="AE51" i="1"/>
  <c r="J51" i="4" s="1"/>
  <c r="W51" i="1"/>
  <c r="V51" i="1"/>
  <c r="D51" i="1"/>
  <c r="B51" i="4" s="1"/>
  <c r="C51" i="1"/>
  <c r="AH152" i="1"/>
  <c r="M152" i="4" s="1"/>
  <c r="AG152" i="1"/>
  <c r="L152" i="4" s="1"/>
  <c r="AF152" i="1"/>
  <c r="K152" i="4" s="1"/>
  <c r="AE152" i="1"/>
  <c r="J152" i="4" s="1"/>
  <c r="W152" i="1"/>
  <c r="D124" i="4" s="1"/>
  <c r="V152" i="1"/>
  <c r="D152" i="1"/>
  <c r="B152" i="4" s="1"/>
  <c r="C152" i="1"/>
  <c r="AH48" i="1"/>
  <c r="M48" i="4" s="1"/>
  <c r="AG48" i="1"/>
  <c r="L48" i="4" s="1"/>
  <c r="AF48" i="1"/>
  <c r="K48" i="4" s="1"/>
  <c r="AE48" i="1"/>
  <c r="J48" i="4" s="1"/>
  <c r="W48" i="1"/>
  <c r="D123" i="4" s="1"/>
  <c r="V48" i="1"/>
  <c r="D48" i="1"/>
  <c r="B48" i="4" s="1"/>
  <c r="C48" i="1"/>
  <c r="AH139" i="1"/>
  <c r="M139" i="4" s="1"/>
  <c r="AG139" i="1"/>
  <c r="L139" i="4" s="1"/>
  <c r="AF139" i="1"/>
  <c r="K139" i="4" s="1"/>
  <c r="AE139" i="1"/>
  <c r="J139" i="4" s="1"/>
  <c r="W139" i="1"/>
  <c r="D122" i="4" s="1"/>
  <c r="V139" i="1"/>
  <c r="D139" i="1"/>
  <c r="B139" i="4" s="1"/>
  <c r="C139" i="1"/>
  <c r="AH104" i="1"/>
  <c r="M104" i="4" s="1"/>
  <c r="AG104" i="1"/>
  <c r="L104" i="4" s="1"/>
  <c r="AF104" i="1"/>
  <c r="K104" i="4" s="1"/>
  <c r="AE104" i="1"/>
  <c r="J104" i="4" s="1"/>
  <c r="W104" i="1"/>
  <c r="V104" i="1"/>
  <c r="D104" i="1"/>
  <c r="B104" i="4" s="1"/>
  <c r="C104" i="1"/>
  <c r="AH50" i="1"/>
  <c r="M50" i="4" s="1"/>
  <c r="AG50" i="1"/>
  <c r="L50" i="4" s="1"/>
  <c r="AF50" i="1"/>
  <c r="K50" i="4" s="1"/>
  <c r="AE50" i="1"/>
  <c r="J50" i="4" s="1"/>
  <c r="W50" i="1"/>
  <c r="V50" i="1"/>
  <c r="D50" i="1"/>
  <c r="B50" i="4" s="1"/>
  <c r="C50" i="1"/>
  <c r="AH46" i="1"/>
  <c r="M46" i="4" s="1"/>
  <c r="AG46" i="1"/>
  <c r="L46" i="4" s="1"/>
  <c r="AF46" i="1"/>
  <c r="K46" i="4" s="1"/>
  <c r="AE46" i="1"/>
  <c r="J46" i="4" s="1"/>
  <c r="W46" i="1"/>
  <c r="V46" i="1"/>
  <c r="D46" i="1"/>
  <c r="B46" i="4" s="1"/>
  <c r="C46" i="1"/>
  <c r="AH146" i="1"/>
  <c r="M146" i="4" s="1"/>
  <c r="AG146" i="1"/>
  <c r="L146" i="4" s="1"/>
  <c r="AF146" i="1"/>
  <c r="K146" i="4" s="1"/>
  <c r="AE146" i="1"/>
  <c r="J146" i="4" s="1"/>
  <c r="W146" i="1"/>
  <c r="D118" i="4" s="1"/>
  <c r="V146" i="1"/>
  <c r="D146" i="1"/>
  <c r="B146" i="4" s="1"/>
  <c r="C146" i="1"/>
  <c r="AH171" i="1"/>
  <c r="M171" i="4" s="1"/>
  <c r="AG171" i="1"/>
  <c r="L171" i="4" s="1"/>
  <c r="AF171" i="1"/>
  <c r="K171" i="4" s="1"/>
  <c r="AE171" i="1"/>
  <c r="J171" i="4" s="1"/>
  <c r="W171" i="1"/>
  <c r="D117" i="4" s="1"/>
  <c r="V171" i="1"/>
  <c r="D171" i="1"/>
  <c r="B171" i="4" s="1"/>
  <c r="C171" i="1"/>
  <c r="AH87" i="1"/>
  <c r="M87" i="4" s="1"/>
  <c r="AG87" i="1"/>
  <c r="L87" i="4" s="1"/>
  <c r="AF87" i="1"/>
  <c r="K87" i="4" s="1"/>
  <c r="AE87" i="1"/>
  <c r="J87" i="4" s="1"/>
  <c r="W87" i="1"/>
  <c r="V87" i="1"/>
  <c r="D87" i="1"/>
  <c r="B87" i="4" s="1"/>
  <c r="C87" i="1"/>
  <c r="AH86" i="1"/>
  <c r="M86" i="4" s="1"/>
  <c r="AG86" i="1"/>
  <c r="L86" i="4" s="1"/>
  <c r="AF86" i="1"/>
  <c r="K86" i="4" s="1"/>
  <c r="AE86" i="1"/>
  <c r="J86" i="4" s="1"/>
  <c r="W86" i="1"/>
  <c r="D115" i="4" s="1"/>
  <c r="V86" i="1"/>
  <c r="D86" i="1"/>
  <c r="B86" i="4" s="1"/>
  <c r="C86" i="1"/>
  <c r="AH142" i="1"/>
  <c r="M142" i="4" s="1"/>
  <c r="AG142" i="1"/>
  <c r="L142" i="4" s="1"/>
  <c r="AF142" i="1"/>
  <c r="K142" i="4" s="1"/>
  <c r="AE142" i="1"/>
  <c r="J142" i="4" s="1"/>
  <c r="W142" i="1"/>
  <c r="V142" i="1"/>
  <c r="D142" i="1"/>
  <c r="B142" i="4" s="1"/>
  <c r="C142" i="1"/>
  <c r="AH141" i="1"/>
  <c r="M141" i="4" s="1"/>
  <c r="AG141" i="1"/>
  <c r="L141" i="4" s="1"/>
  <c r="AF141" i="1"/>
  <c r="K141" i="4" s="1"/>
  <c r="AE141" i="1"/>
  <c r="J141" i="4" s="1"/>
  <c r="W141" i="1"/>
  <c r="D113" i="4" s="1"/>
  <c r="V141" i="1"/>
  <c r="D141" i="1"/>
  <c r="B141" i="4" s="1"/>
  <c r="C141" i="1"/>
  <c r="AH30" i="1"/>
  <c r="M30" i="4" s="1"/>
  <c r="AG30" i="1"/>
  <c r="L30" i="4" s="1"/>
  <c r="AF30" i="1"/>
  <c r="K30" i="4" s="1"/>
  <c r="AE30" i="1"/>
  <c r="J30" i="4" s="1"/>
  <c r="W30" i="1"/>
  <c r="V30" i="1"/>
  <c r="D30" i="1"/>
  <c r="B30" i="4" s="1"/>
  <c r="C30" i="1"/>
  <c r="AH111" i="1"/>
  <c r="M111" i="4" s="1"/>
  <c r="AG111" i="1"/>
  <c r="L111" i="4" s="1"/>
  <c r="AF111" i="1"/>
  <c r="K111" i="4" s="1"/>
  <c r="AE111" i="1"/>
  <c r="J111" i="4" s="1"/>
  <c r="W111" i="1"/>
  <c r="D111" i="4" s="1"/>
  <c r="V111" i="1"/>
  <c r="D111" i="1"/>
  <c r="B111" i="4" s="1"/>
  <c r="C111" i="1"/>
  <c r="AH96" i="1"/>
  <c r="M96" i="4" s="1"/>
  <c r="AG96" i="1"/>
  <c r="L96" i="4" s="1"/>
  <c r="AF96" i="1"/>
  <c r="K96" i="4" s="1"/>
  <c r="AE96" i="1"/>
  <c r="J96" i="4" s="1"/>
  <c r="W96" i="1"/>
  <c r="V96" i="1"/>
  <c r="D96" i="1"/>
  <c r="B96" i="4" s="1"/>
  <c r="C96" i="1"/>
  <c r="AH200" i="1"/>
  <c r="M200" i="4" s="1"/>
  <c r="AG200" i="1"/>
  <c r="L200" i="4" s="1"/>
  <c r="AF200" i="1"/>
  <c r="K200" i="4" s="1"/>
  <c r="AE200" i="1"/>
  <c r="J200" i="4" s="1"/>
  <c r="W200" i="1"/>
  <c r="V200" i="1"/>
  <c r="D200" i="1"/>
  <c r="B200" i="4" s="1"/>
  <c r="C200" i="1"/>
  <c r="AH145" i="1"/>
  <c r="M145" i="4" s="1"/>
  <c r="AG145" i="1"/>
  <c r="L145" i="4" s="1"/>
  <c r="AF145" i="1"/>
  <c r="K145" i="4" s="1"/>
  <c r="AE145" i="1"/>
  <c r="J145" i="4" s="1"/>
  <c r="W145" i="1"/>
  <c r="D108" i="4" s="1"/>
  <c r="V145" i="1"/>
  <c r="D145" i="1"/>
  <c r="B145" i="4" s="1"/>
  <c r="C145" i="1"/>
  <c r="AH32" i="1"/>
  <c r="M32" i="4" s="1"/>
  <c r="AG32" i="1"/>
  <c r="L32" i="4" s="1"/>
  <c r="AF32" i="1"/>
  <c r="K32" i="4" s="1"/>
  <c r="AE32" i="1"/>
  <c r="J32" i="4" s="1"/>
  <c r="W32" i="1"/>
  <c r="D107" i="4" s="1"/>
  <c r="V32" i="1"/>
  <c r="D32" i="1"/>
  <c r="B32" i="4" s="1"/>
  <c r="C32" i="1"/>
  <c r="AH119" i="1"/>
  <c r="M119" i="4" s="1"/>
  <c r="AG119" i="1"/>
  <c r="L119" i="4" s="1"/>
  <c r="AF119" i="1"/>
  <c r="K119" i="4" s="1"/>
  <c r="AE119" i="1"/>
  <c r="J119" i="4" s="1"/>
  <c r="W119" i="1"/>
  <c r="D106" i="4" s="1"/>
  <c r="V119" i="1"/>
  <c r="D119" i="1"/>
  <c r="B119" i="4" s="1"/>
  <c r="C119" i="1"/>
  <c r="AH186" i="1"/>
  <c r="M186" i="4" s="1"/>
  <c r="AG186" i="1"/>
  <c r="L186" i="4" s="1"/>
  <c r="AF186" i="1"/>
  <c r="K186" i="4" s="1"/>
  <c r="AE186" i="1"/>
  <c r="J186" i="4" s="1"/>
  <c r="W186" i="1"/>
  <c r="D105" i="4" s="1"/>
  <c r="V186" i="1"/>
  <c r="D186" i="1"/>
  <c r="B186" i="4" s="1"/>
  <c r="C186" i="1"/>
  <c r="AH84" i="1"/>
  <c r="M84" i="4" s="1"/>
  <c r="AG84" i="1"/>
  <c r="L84" i="4" s="1"/>
  <c r="AF84" i="1"/>
  <c r="K84" i="4" s="1"/>
  <c r="AE84" i="1"/>
  <c r="J84" i="4" s="1"/>
  <c r="W84" i="1"/>
  <c r="D104" i="4" s="1"/>
  <c r="V84" i="1"/>
  <c r="D84" i="1"/>
  <c r="B84" i="4" s="1"/>
  <c r="C84" i="1"/>
  <c r="AH62" i="1"/>
  <c r="M62" i="4" s="1"/>
  <c r="AG62" i="1"/>
  <c r="L62" i="4" s="1"/>
  <c r="AF62" i="1"/>
  <c r="K62" i="4" s="1"/>
  <c r="AE62" i="1"/>
  <c r="J62" i="4" s="1"/>
  <c r="W62" i="1"/>
  <c r="D103" i="4" s="1"/>
  <c r="V62" i="1"/>
  <c r="D62" i="1"/>
  <c r="B62" i="4" s="1"/>
  <c r="C62" i="1"/>
  <c r="AH160" i="1"/>
  <c r="M160" i="4" s="1"/>
  <c r="AG160" i="1"/>
  <c r="L160" i="4" s="1"/>
  <c r="AF160" i="1"/>
  <c r="K160" i="4" s="1"/>
  <c r="AE160" i="1"/>
  <c r="J160" i="4" s="1"/>
  <c r="W160" i="1"/>
  <c r="V160" i="1"/>
  <c r="D160" i="1"/>
  <c r="B160" i="4" s="1"/>
  <c r="C160" i="1"/>
  <c r="AH100" i="1"/>
  <c r="M100" i="4" s="1"/>
  <c r="AG100" i="1"/>
  <c r="L100" i="4" s="1"/>
  <c r="AF100" i="1"/>
  <c r="K100" i="4" s="1"/>
  <c r="AE100" i="1"/>
  <c r="J100" i="4" s="1"/>
  <c r="W100" i="1"/>
  <c r="V100" i="1"/>
  <c r="D100" i="1"/>
  <c r="B100" i="4" s="1"/>
  <c r="C100" i="1"/>
  <c r="AH102" i="1"/>
  <c r="M102" i="4" s="1"/>
  <c r="AG102" i="1"/>
  <c r="L102" i="4" s="1"/>
  <c r="AF102" i="1"/>
  <c r="K102" i="4" s="1"/>
  <c r="AE102" i="1"/>
  <c r="J102" i="4" s="1"/>
  <c r="W102" i="1"/>
  <c r="D100" i="4" s="1"/>
  <c r="V102" i="1"/>
  <c r="D102" i="1"/>
  <c r="B102" i="4" s="1"/>
  <c r="C102" i="1"/>
  <c r="AH94" i="1"/>
  <c r="M94" i="4" s="1"/>
  <c r="AG94" i="1"/>
  <c r="L94" i="4" s="1"/>
  <c r="AF94" i="1"/>
  <c r="K94" i="4" s="1"/>
  <c r="AE94" i="1"/>
  <c r="J94" i="4" s="1"/>
  <c r="W94" i="1"/>
  <c r="D99" i="4" s="1"/>
  <c r="V94" i="1"/>
  <c r="D94" i="1"/>
  <c r="B94" i="4" s="1"/>
  <c r="C94" i="1"/>
  <c r="AH88" i="1"/>
  <c r="M88" i="4" s="1"/>
  <c r="AG88" i="1"/>
  <c r="L88" i="4" s="1"/>
  <c r="AF88" i="1"/>
  <c r="K88" i="4" s="1"/>
  <c r="AE88" i="1"/>
  <c r="J88" i="4" s="1"/>
  <c r="W88" i="1"/>
  <c r="D98" i="4" s="1"/>
  <c r="V88" i="1"/>
  <c r="D88" i="1"/>
  <c r="B88" i="4" s="1"/>
  <c r="C88" i="1"/>
  <c r="AH63" i="1"/>
  <c r="M63" i="4" s="1"/>
  <c r="AG63" i="1"/>
  <c r="L63" i="4" s="1"/>
  <c r="AF63" i="1"/>
  <c r="K63" i="4" s="1"/>
  <c r="AE63" i="1"/>
  <c r="J63" i="4" s="1"/>
  <c r="W63" i="1"/>
  <c r="D97" i="4" s="1"/>
  <c r="V63" i="1"/>
  <c r="D63" i="1"/>
  <c r="B63" i="4" s="1"/>
  <c r="C63" i="1"/>
  <c r="AH155" i="1"/>
  <c r="M155" i="4" s="1"/>
  <c r="AG155" i="1"/>
  <c r="L155" i="4" s="1"/>
  <c r="AF155" i="1"/>
  <c r="K155" i="4" s="1"/>
  <c r="AE155" i="1"/>
  <c r="J155" i="4" s="1"/>
  <c r="W155" i="1"/>
  <c r="D96" i="4" s="1"/>
  <c r="V155" i="1"/>
  <c r="D155" i="1"/>
  <c r="B155" i="4" s="1"/>
  <c r="C155" i="1"/>
  <c r="AH176" i="1"/>
  <c r="M176" i="4" s="1"/>
  <c r="AG176" i="1"/>
  <c r="L176" i="4" s="1"/>
  <c r="AF176" i="1"/>
  <c r="K176" i="4" s="1"/>
  <c r="AE176" i="1"/>
  <c r="J176" i="4" s="1"/>
  <c r="W176" i="1"/>
  <c r="V176" i="1"/>
  <c r="D176" i="1"/>
  <c r="B176" i="4" s="1"/>
  <c r="C176" i="1"/>
  <c r="BB201" i="1"/>
  <c r="AH201" i="1"/>
  <c r="M201" i="4" s="1"/>
  <c r="AG201" i="1"/>
  <c r="L201" i="4" s="1"/>
  <c r="AF201" i="1"/>
  <c r="K201" i="4" s="1"/>
  <c r="AE201" i="1"/>
  <c r="J201" i="4" s="1"/>
  <c r="W201" i="1"/>
  <c r="V201" i="1"/>
  <c r="D201" i="1"/>
  <c r="B201" i="4" s="1"/>
  <c r="C201" i="1"/>
  <c r="BB18" i="1"/>
  <c r="BA18" i="1"/>
  <c r="AZ18" i="1"/>
  <c r="AH18" i="1"/>
  <c r="M18" i="4" s="1"/>
  <c r="AG18" i="1"/>
  <c r="L18" i="4" s="1"/>
  <c r="AF18" i="1"/>
  <c r="K18" i="4" s="1"/>
  <c r="AE18" i="1"/>
  <c r="J18" i="4" s="1"/>
  <c r="W18" i="1"/>
  <c r="V18" i="1"/>
  <c r="D18" i="1"/>
  <c r="B18" i="4" s="1"/>
  <c r="C18" i="1"/>
  <c r="AH181" i="1"/>
  <c r="M181" i="4" s="1"/>
  <c r="AG181" i="1"/>
  <c r="L181" i="4" s="1"/>
  <c r="AF181" i="1"/>
  <c r="K181" i="4" s="1"/>
  <c r="AE181" i="1"/>
  <c r="J181" i="4" s="1"/>
  <c r="W181" i="1"/>
  <c r="D92" i="4" s="1"/>
  <c r="V181" i="1"/>
  <c r="D181" i="1"/>
  <c r="B181" i="4" s="1"/>
  <c r="C181" i="1"/>
  <c r="AH114" i="1"/>
  <c r="M114" i="4" s="1"/>
  <c r="AG114" i="1"/>
  <c r="L114" i="4" s="1"/>
  <c r="AF114" i="1"/>
  <c r="K114" i="4" s="1"/>
  <c r="AE114" i="1"/>
  <c r="J114" i="4" s="1"/>
  <c r="W114" i="1"/>
  <c r="D91" i="4" s="1"/>
  <c r="V114" i="1"/>
  <c r="D114" i="1"/>
  <c r="B114" i="4" s="1"/>
  <c r="C114" i="1"/>
  <c r="AH154" i="1"/>
  <c r="M154" i="4" s="1"/>
  <c r="AG154" i="1"/>
  <c r="L154" i="4" s="1"/>
  <c r="AF154" i="1"/>
  <c r="K154" i="4" s="1"/>
  <c r="AE154" i="1"/>
  <c r="J154" i="4" s="1"/>
  <c r="W154" i="1"/>
  <c r="D90" i="4" s="1"/>
  <c r="V154" i="1"/>
  <c r="D154" i="1"/>
  <c r="B154" i="4" s="1"/>
  <c r="C154" i="1"/>
  <c r="AH33" i="1"/>
  <c r="M33" i="4" s="1"/>
  <c r="AG33" i="1"/>
  <c r="L33" i="4" s="1"/>
  <c r="AF33" i="1"/>
  <c r="K33" i="4" s="1"/>
  <c r="AE33" i="1"/>
  <c r="J33" i="4" s="1"/>
  <c r="W33" i="1"/>
  <c r="V33" i="1"/>
  <c r="D33" i="1"/>
  <c r="B33" i="4" s="1"/>
  <c r="C33" i="1"/>
  <c r="AH204" i="1"/>
  <c r="M204" i="4" s="1"/>
  <c r="AG204" i="1"/>
  <c r="L204" i="4" s="1"/>
  <c r="AF204" i="1"/>
  <c r="K204" i="4" s="1"/>
  <c r="AE204" i="1"/>
  <c r="J204" i="4" s="1"/>
  <c r="W204" i="1"/>
  <c r="D88" i="4" s="1"/>
  <c r="V204" i="1"/>
  <c r="D204" i="1"/>
  <c r="B204" i="4" s="1"/>
  <c r="C204" i="1"/>
  <c r="AH54" i="1"/>
  <c r="M54" i="4" s="1"/>
  <c r="AG54" i="1"/>
  <c r="L54" i="4" s="1"/>
  <c r="AF54" i="1"/>
  <c r="K54" i="4" s="1"/>
  <c r="AE54" i="1"/>
  <c r="J54" i="4" s="1"/>
  <c r="W54" i="1"/>
  <c r="D87" i="4" s="1"/>
  <c r="V54" i="1"/>
  <c r="D54" i="1"/>
  <c r="B54" i="4" s="1"/>
  <c r="C54" i="1"/>
  <c r="AH128" i="1"/>
  <c r="M128" i="4" s="1"/>
  <c r="AG128" i="1"/>
  <c r="L128" i="4" s="1"/>
  <c r="AF128" i="1"/>
  <c r="K128" i="4" s="1"/>
  <c r="AE128" i="1"/>
  <c r="J128" i="4" s="1"/>
  <c r="W128" i="1"/>
  <c r="D86" i="4" s="1"/>
  <c r="V128" i="1"/>
  <c r="D128" i="1"/>
  <c r="B128" i="4" s="1"/>
  <c r="C128" i="1"/>
  <c r="AH58" i="1"/>
  <c r="M58" i="4" s="1"/>
  <c r="AG58" i="1"/>
  <c r="L58" i="4" s="1"/>
  <c r="AF58" i="1"/>
  <c r="K58" i="4" s="1"/>
  <c r="AE58" i="1"/>
  <c r="J58" i="4" s="1"/>
  <c r="W58" i="1"/>
  <c r="D85" i="4" s="1"/>
  <c r="V58" i="1"/>
  <c r="D58" i="1"/>
  <c r="B58" i="4" s="1"/>
  <c r="C58" i="1"/>
  <c r="AH159" i="1"/>
  <c r="M159" i="4" s="1"/>
  <c r="AG159" i="1"/>
  <c r="L159" i="4" s="1"/>
  <c r="AF159" i="1"/>
  <c r="K159" i="4" s="1"/>
  <c r="AE159" i="1"/>
  <c r="J159" i="4" s="1"/>
  <c r="W159" i="1"/>
  <c r="D84" i="4" s="1"/>
  <c r="V159" i="1"/>
  <c r="D159" i="1"/>
  <c r="B159" i="4" s="1"/>
  <c r="C159" i="1"/>
  <c r="AH182" i="1"/>
  <c r="M182" i="4" s="1"/>
  <c r="AG182" i="1"/>
  <c r="L182" i="4" s="1"/>
  <c r="AF182" i="1"/>
  <c r="K182" i="4" s="1"/>
  <c r="AE182" i="1"/>
  <c r="J182" i="4" s="1"/>
  <c r="W182" i="1"/>
  <c r="V182" i="1"/>
  <c r="D182" i="1"/>
  <c r="B182" i="4" s="1"/>
  <c r="C182" i="1"/>
  <c r="AH175" i="1"/>
  <c r="M175" i="4" s="1"/>
  <c r="AG175" i="1"/>
  <c r="L175" i="4" s="1"/>
  <c r="AF175" i="1"/>
  <c r="K175" i="4" s="1"/>
  <c r="AE175" i="1"/>
  <c r="J175" i="4" s="1"/>
  <c r="W175" i="1"/>
  <c r="D82" i="4" s="1"/>
  <c r="V175" i="1"/>
  <c r="D175" i="1"/>
  <c r="B175" i="4" s="1"/>
  <c r="C175" i="1"/>
  <c r="AH166" i="1"/>
  <c r="M166" i="4" s="1"/>
  <c r="AG166" i="1"/>
  <c r="L166" i="4" s="1"/>
  <c r="AF166" i="1"/>
  <c r="K166" i="4" s="1"/>
  <c r="AE166" i="1"/>
  <c r="J166" i="4" s="1"/>
  <c r="W166" i="1"/>
  <c r="V166" i="1"/>
  <c r="D166" i="1"/>
  <c r="B166" i="4" s="1"/>
  <c r="C166" i="1"/>
  <c r="AH157" i="1"/>
  <c r="M157" i="4" s="1"/>
  <c r="AG157" i="1"/>
  <c r="L157" i="4" s="1"/>
  <c r="AF157" i="1"/>
  <c r="K157" i="4" s="1"/>
  <c r="AE157" i="1"/>
  <c r="J157" i="4" s="1"/>
  <c r="W157" i="1"/>
  <c r="V157" i="1"/>
  <c r="D157" i="1"/>
  <c r="B157" i="4" s="1"/>
  <c r="C157" i="1"/>
  <c r="AH156" i="1"/>
  <c r="M156" i="4" s="1"/>
  <c r="AG156" i="1"/>
  <c r="L156" i="4" s="1"/>
  <c r="AF156" i="1"/>
  <c r="K156" i="4" s="1"/>
  <c r="AE156" i="1"/>
  <c r="J156" i="4" s="1"/>
  <c r="W156" i="1"/>
  <c r="V156" i="1"/>
  <c r="D156" i="1"/>
  <c r="B156" i="4" s="1"/>
  <c r="C156" i="1"/>
  <c r="AH197" i="1"/>
  <c r="M197" i="4" s="1"/>
  <c r="AG197" i="1"/>
  <c r="L197" i="4" s="1"/>
  <c r="AF197" i="1"/>
  <c r="K197" i="4" s="1"/>
  <c r="AE197" i="1"/>
  <c r="J197" i="4" s="1"/>
  <c r="W197" i="1"/>
  <c r="D78" i="4" s="1"/>
  <c r="V197" i="1"/>
  <c r="D197" i="1"/>
  <c r="B197" i="4" s="1"/>
  <c r="C197" i="1"/>
  <c r="AH21" i="1"/>
  <c r="M21" i="4" s="1"/>
  <c r="AG21" i="1"/>
  <c r="L21" i="4" s="1"/>
  <c r="AF21" i="1"/>
  <c r="K21" i="4" s="1"/>
  <c r="AE21" i="1"/>
  <c r="J21" i="4" s="1"/>
  <c r="W21" i="1"/>
  <c r="D77" i="4" s="1"/>
  <c r="V21" i="1"/>
  <c r="D21" i="1"/>
  <c r="B21" i="4" s="1"/>
  <c r="C21" i="1"/>
  <c r="AH196" i="1"/>
  <c r="M196" i="4" s="1"/>
  <c r="AG196" i="1"/>
  <c r="L196" i="4" s="1"/>
  <c r="AF196" i="1"/>
  <c r="K196" i="4" s="1"/>
  <c r="AE196" i="1"/>
  <c r="J196" i="4" s="1"/>
  <c r="W196" i="1"/>
  <c r="V196" i="1"/>
  <c r="D196" i="1"/>
  <c r="B196" i="4" s="1"/>
  <c r="C196" i="1"/>
  <c r="AH167" i="1"/>
  <c r="M167" i="4" s="1"/>
  <c r="AG167" i="1"/>
  <c r="L167" i="4" s="1"/>
  <c r="AF167" i="1"/>
  <c r="K167" i="4" s="1"/>
  <c r="AE167" i="1"/>
  <c r="J167" i="4" s="1"/>
  <c r="W167" i="1"/>
  <c r="V167" i="1"/>
  <c r="D167" i="1"/>
  <c r="B167" i="4" s="1"/>
  <c r="C167" i="1"/>
  <c r="AH116" i="1"/>
  <c r="M116" i="4" s="1"/>
  <c r="AG116" i="1"/>
  <c r="L116" i="4" s="1"/>
  <c r="AF116" i="1"/>
  <c r="K116" i="4" s="1"/>
  <c r="AE116" i="1"/>
  <c r="J116" i="4" s="1"/>
  <c r="W116" i="1"/>
  <c r="V116" i="1"/>
  <c r="D116" i="1"/>
  <c r="B116" i="4" s="1"/>
  <c r="C116" i="1"/>
  <c r="AH127" i="1"/>
  <c r="M127" i="4" s="1"/>
  <c r="AG127" i="1"/>
  <c r="L127" i="4" s="1"/>
  <c r="AF127" i="1"/>
  <c r="K127" i="4" s="1"/>
  <c r="AE127" i="1"/>
  <c r="J127" i="4" s="1"/>
  <c r="W127" i="1"/>
  <c r="V127" i="1"/>
  <c r="D127" i="1"/>
  <c r="B127" i="4" s="1"/>
  <c r="C127" i="1"/>
  <c r="AH22" i="1"/>
  <c r="M22" i="4" s="1"/>
  <c r="AG22" i="1"/>
  <c r="L22" i="4" s="1"/>
  <c r="AF22" i="1"/>
  <c r="K22" i="4" s="1"/>
  <c r="AE22" i="1"/>
  <c r="J22" i="4" s="1"/>
  <c r="W22" i="1"/>
  <c r="V22" i="1"/>
  <c r="D22" i="1"/>
  <c r="B22" i="4" s="1"/>
  <c r="C22" i="1"/>
  <c r="AH101" i="1"/>
  <c r="M101" i="4" s="1"/>
  <c r="AG101" i="1"/>
  <c r="L101" i="4" s="1"/>
  <c r="AF101" i="1"/>
  <c r="K101" i="4" s="1"/>
  <c r="AE101" i="1"/>
  <c r="J101" i="4" s="1"/>
  <c r="W101" i="1"/>
  <c r="V101" i="1"/>
  <c r="D101" i="1"/>
  <c r="B101" i="4" s="1"/>
  <c r="C101" i="1"/>
  <c r="AH80" i="1"/>
  <c r="M80" i="4" s="1"/>
  <c r="AG80" i="1"/>
  <c r="L80" i="4" s="1"/>
  <c r="AF80" i="1"/>
  <c r="K80" i="4" s="1"/>
  <c r="AE80" i="1"/>
  <c r="J80" i="4" s="1"/>
  <c r="W80" i="1"/>
  <c r="V80" i="1"/>
  <c r="D80" i="1"/>
  <c r="B80" i="4" s="1"/>
  <c r="C80" i="1"/>
  <c r="AH95" i="1"/>
  <c r="M95" i="4" s="1"/>
  <c r="AG95" i="1"/>
  <c r="L95" i="4" s="1"/>
  <c r="AF95" i="1"/>
  <c r="K95" i="4" s="1"/>
  <c r="AE95" i="1"/>
  <c r="J95" i="4" s="1"/>
  <c r="W95" i="1"/>
  <c r="V95" i="1"/>
  <c r="D95" i="1"/>
  <c r="B95" i="4" s="1"/>
  <c r="C95" i="1"/>
  <c r="AH185" i="1"/>
  <c r="M185" i="4" s="1"/>
  <c r="AG185" i="1"/>
  <c r="L185" i="4" s="1"/>
  <c r="AF185" i="1"/>
  <c r="K185" i="4" s="1"/>
  <c r="AE185" i="1"/>
  <c r="J185" i="4" s="1"/>
  <c r="W185" i="1"/>
  <c r="V185" i="1"/>
  <c r="D185" i="1"/>
  <c r="B185" i="4" s="1"/>
  <c r="C185" i="1"/>
  <c r="AH183" i="1"/>
  <c r="M183" i="4" s="1"/>
  <c r="AG183" i="1"/>
  <c r="L183" i="4" s="1"/>
  <c r="AF183" i="1"/>
  <c r="K183" i="4" s="1"/>
  <c r="AE183" i="1"/>
  <c r="J183" i="4" s="1"/>
  <c r="W183" i="1"/>
  <c r="V183" i="1"/>
  <c r="D183" i="1"/>
  <c r="B183" i="4" s="1"/>
  <c r="C183" i="1"/>
  <c r="AH151" i="1"/>
  <c r="M151" i="4" s="1"/>
  <c r="AG151" i="1"/>
  <c r="L151" i="4" s="1"/>
  <c r="AF151" i="1"/>
  <c r="K151" i="4" s="1"/>
  <c r="AE151" i="1"/>
  <c r="J151" i="4" s="1"/>
  <c r="W151" i="1"/>
  <c r="D66" i="4" s="1"/>
  <c r="V151" i="1"/>
  <c r="D151" i="1"/>
  <c r="B151" i="4" s="1"/>
  <c r="C151" i="1"/>
  <c r="AH126" i="1"/>
  <c r="M126" i="4" s="1"/>
  <c r="AG126" i="1"/>
  <c r="L126" i="4" s="1"/>
  <c r="AF126" i="1"/>
  <c r="K126" i="4" s="1"/>
  <c r="AE126" i="1"/>
  <c r="J126" i="4" s="1"/>
  <c r="W126" i="1"/>
  <c r="D65" i="4" s="1"/>
  <c r="V126" i="1"/>
  <c r="D126" i="1"/>
  <c r="B126" i="4" s="1"/>
  <c r="C126" i="1"/>
  <c r="AH75" i="1"/>
  <c r="M75" i="4" s="1"/>
  <c r="AG75" i="1"/>
  <c r="L75" i="4" s="1"/>
  <c r="AF75" i="1"/>
  <c r="K75" i="4" s="1"/>
  <c r="AE75" i="1"/>
  <c r="J75" i="4" s="1"/>
  <c r="W75" i="1"/>
  <c r="D64" i="4" s="1"/>
  <c r="V75" i="1"/>
  <c r="D75" i="1"/>
  <c r="B75" i="4" s="1"/>
  <c r="C75" i="1"/>
  <c r="AH203" i="1"/>
  <c r="M203" i="4" s="1"/>
  <c r="AG203" i="1"/>
  <c r="L203" i="4" s="1"/>
  <c r="AF203" i="1"/>
  <c r="K203" i="4" s="1"/>
  <c r="AE203" i="1"/>
  <c r="J203" i="4" s="1"/>
  <c r="W203" i="1"/>
  <c r="D63" i="4" s="1"/>
  <c r="V203" i="1"/>
  <c r="D203" i="1"/>
  <c r="B203" i="4" s="1"/>
  <c r="C203" i="1"/>
  <c r="AH74" i="1"/>
  <c r="M74" i="4" s="1"/>
  <c r="AG74" i="1"/>
  <c r="L74" i="4" s="1"/>
  <c r="AF74" i="1"/>
  <c r="K74" i="4" s="1"/>
  <c r="AE74" i="1"/>
  <c r="J74" i="4" s="1"/>
  <c r="W74" i="1"/>
  <c r="D62" i="4" s="1"/>
  <c r="V74" i="1"/>
  <c r="D74" i="1"/>
  <c r="B74" i="4" s="1"/>
  <c r="C74" i="1"/>
  <c r="AH79" i="1"/>
  <c r="M79" i="4" s="1"/>
  <c r="AG79" i="1"/>
  <c r="L79" i="4" s="1"/>
  <c r="AF79" i="1"/>
  <c r="K79" i="4" s="1"/>
  <c r="AE79" i="1"/>
  <c r="J79" i="4" s="1"/>
  <c r="W79" i="1"/>
  <c r="D61" i="4" s="1"/>
  <c r="V79" i="1"/>
  <c r="D79" i="1"/>
  <c r="B79" i="4" s="1"/>
  <c r="C79" i="1"/>
  <c r="AH83" i="1"/>
  <c r="M83" i="4" s="1"/>
  <c r="AG83" i="1"/>
  <c r="L83" i="4" s="1"/>
  <c r="AF83" i="1"/>
  <c r="K83" i="4" s="1"/>
  <c r="AE83" i="1"/>
  <c r="J83" i="4" s="1"/>
  <c r="W83" i="1"/>
  <c r="D60" i="4" s="1"/>
  <c r="V83" i="1"/>
  <c r="D83" i="1"/>
  <c r="B83" i="4" s="1"/>
  <c r="C83" i="1"/>
  <c r="AH73" i="1"/>
  <c r="M73" i="4" s="1"/>
  <c r="AG73" i="1"/>
  <c r="L73" i="4" s="1"/>
  <c r="AF73" i="1"/>
  <c r="K73" i="4" s="1"/>
  <c r="AE73" i="1"/>
  <c r="J73" i="4" s="1"/>
  <c r="W73" i="1"/>
  <c r="D59" i="4" s="1"/>
  <c r="V73" i="1"/>
  <c r="D73" i="1"/>
  <c r="B73" i="4" s="1"/>
  <c r="C73" i="1"/>
  <c r="AH89" i="1"/>
  <c r="M89" i="4" s="1"/>
  <c r="AG89" i="1"/>
  <c r="L89" i="4" s="1"/>
  <c r="AF89" i="1"/>
  <c r="K89" i="4" s="1"/>
  <c r="AE89" i="1"/>
  <c r="J89" i="4" s="1"/>
  <c r="W89" i="1"/>
  <c r="D58" i="4" s="1"/>
  <c r="V89" i="1"/>
  <c r="D89" i="1"/>
  <c r="B89" i="4" s="1"/>
  <c r="C89" i="1"/>
  <c r="AH19" i="1"/>
  <c r="M19" i="4" s="1"/>
  <c r="AG19" i="1"/>
  <c r="L19" i="4" s="1"/>
  <c r="AF19" i="1"/>
  <c r="K19" i="4" s="1"/>
  <c r="AE19" i="1"/>
  <c r="J19" i="4" s="1"/>
  <c r="W19" i="1"/>
  <c r="V19" i="1"/>
  <c r="D19" i="1"/>
  <c r="B19" i="4" s="1"/>
  <c r="C19" i="1"/>
  <c r="AH76" i="1"/>
  <c r="M76" i="4" s="1"/>
  <c r="AG76" i="1"/>
  <c r="L76" i="4" s="1"/>
  <c r="AF76" i="1"/>
  <c r="K76" i="4" s="1"/>
  <c r="AE76" i="1"/>
  <c r="J76" i="4" s="1"/>
  <c r="W76" i="1"/>
  <c r="V76" i="1"/>
  <c r="D76" i="1"/>
  <c r="B76" i="4" s="1"/>
  <c r="C76" i="1"/>
  <c r="AH131" i="1"/>
  <c r="M131" i="4" s="1"/>
  <c r="AG131" i="1"/>
  <c r="L131" i="4" s="1"/>
  <c r="AF131" i="1"/>
  <c r="K131" i="4" s="1"/>
  <c r="AE131" i="1"/>
  <c r="J131" i="4" s="1"/>
  <c r="W131" i="1"/>
  <c r="V131" i="1"/>
  <c r="D131" i="1"/>
  <c r="B131" i="4" s="1"/>
  <c r="C131" i="1"/>
  <c r="AH47" i="1"/>
  <c r="M47" i="4" s="1"/>
  <c r="AG47" i="1"/>
  <c r="L47" i="4" s="1"/>
  <c r="AF47" i="1"/>
  <c r="K47" i="4" s="1"/>
  <c r="AE47" i="1"/>
  <c r="J47" i="4" s="1"/>
  <c r="W47" i="1"/>
  <c r="D54" i="4" s="1"/>
  <c r="V47" i="1"/>
  <c r="D47" i="1"/>
  <c r="B47" i="4" s="1"/>
  <c r="C47" i="1"/>
  <c r="AH35" i="1"/>
  <c r="M35" i="4" s="1"/>
  <c r="AG35" i="1"/>
  <c r="L35" i="4" s="1"/>
  <c r="AF35" i="1"/>
  <c r="K35" i="4" s="1"/>
  <c r="AE35" i="1"/>
  <c r="J35" i="4" s="1"/>
  <c r="W35" i="1"/>
  <c r="V35" i="1"/>
  <c r="D35" i="1"/>
  <c r="B35" i="4" s="1"/>
  <c r="C35" i="1"/>
  <c r="AH120" i="1"/>
  <c r="M120" i="4" s="1"/>
  <c r="AG120" i="1"/>
  <c r="L120" i="4" s="1"/>
  <c r="AF120" i="1"/>
  <c r="K120" i="4" s="1"/>
  <c r="AE120" i="1"/>
  <c r="J120" i="4" s="1"/>
  <c r="W120" i="1"/>
  <c r="V120" i="1"/>
  <c r="D120" i="1"/>
  <c r="B120" i="4" s="1"/>
  <c r="C120" i="1"/>
  <c r="AH129" i="1"/>
  <c r="M129" i="4" s="1"/>
  <c r="AG129" i="1"/>
  <c r="L129" i="4" s="1"/>
  <c r="AF129" i="1"/>
  <c r="K129" i="4" s="1"/>
  <c r="AE129" i="1"/>
  <c r="J129" i="4" s="1"/>
  <c r="W129" i="1"/>
  <c r="D51" i="4" s="1"/>
  <c r="V129" i="1"/>
  <c r="D129" i="1"/>
  <c r="B129" i="4" s="1"/>
  <c r="C129" i="1"/>
  <c r="AH23" i="1"/>
  <c r="M23" i="4" s="1"/>
  <c r="AG23" i="1"/>
  <c r="L23" i="4" s="1"/>
  <c r="AF23" i="1"/>
  <c r="K23" i="4" s="1"/>
  <c r="AE23" i="1"/>
  <c r="J23" i="4" s="1"/>
  <c r="W23" i="1"/>
  <c r="D50" i="4" s="1"/>
  <c r="V23" i="1"/>
  <c r="D23" i="1"/>
  <c r="B23" i="4" s="1"/>
  <c r="C23" i="1"/>
  <c r="AH110" i="1"/>
  <c r="M110" i="4" s="1"/>
  <c r="AG110" i="1"/>
  <c r="L110" i="4" s="1"/>
  <c r="AF110" i="1"/>
  <c r="K110" i="4" s="1"/>
  <c r="AE110" i="1"/>
  <c r="J110" i="4" s="1"/>
  <c r="W110" i="1"/>
  <c r="V110" i="1"/>
  <c r="D110" i="1"/>
  <c r="B110" i="4" s="1"/>
  <c r="C110" i="1"/>
  <c r="AH178" i="1"/>
  <c r="M178" i="4" s="1"/>
  <c r="AG178" i="1"/>
  <c r="L178" i="4" s="1"/>
  <c r="AF178" i="1"/>
  <c r="K178" i="4" s="1"/>
  <c r="AE178" i="1"/>
  <c r="J178" i="4" s="1"/>
  <c r="W178" i="1"/>
  <c r="D48" i="4" s="1"/>
  <c r="V178" i="1"/>
  <c r="D178" i="1"/>
  <c r="B178" i="4" s="1"/>
  <c r="C178" i="1"/>
  <c r="AH25" i="1"/>
  <c r="M25" i="4" s="1"/>
  <c r="AG25" i="1"/>
  <c r="L25" i="4" s="1"/>
  <c r="AF25" i="1"/>
  <c r="K25" i="4" s="1"/>
  <c r="AE25" i="1"/>
  <c r="J25" i="4" s="1"/>
  <c r="W25" i="1"/>
  <c r="D47" i="4" s="1"/>
  <c r="V25" i="1"/>
  <c r="D25" i="1"/>
  <c r="B25" i="4" s="1"/>
  <c r="C25" i="1"/>
  <c r="AH194" i="1"/>
  <c r="M194" i="4" s="1"/>
  <c r="AG194" i="1"/>
  <c r="L194" i="4" s="1"/>
  <c r="AF194" i="1"/>
  <c r="K194" i="4" s="1"/>
  <c r="AE194" i="1"/>
  <c r="J194" i="4" s="1"/>
  <c r="W194" i="1"/>
  <c r="D46" i="4" s="1"/>
  <c r="V194" i="1"/>
  <c r="D194" i="1"/>
  <c r="B194" i="4" s="1"/>
  <c r="C194" i="1"/>
  <c r="AH210" i="1"/>
  <c r="M210" i="4" s="1"/>
  <c r="AG210" i="1"/>
  <c r="L210" i="4" s="1"/>
  <c r="AF210" i="1"/>
  <c r="K210" i="4" s="1"/>
  <c r="AE210" i="1"/>
  <c r="J210" i="4" s="1"/>
  <c r="W210" i="1"/>
  <c r="V210" i="1"/>
  <c r="D210" i="1"/>
  <c r="B210" i="4" s="1"/>
  <c r="C210" i="1"/>
  <c r="AH43" i="1"/>
  <c r="M43" i="4" s="1"/>
  <c r="AG43" i="1"/>
  <c r="L43" i="4" s="1"/>
  <c r="AF43" i="1"/>
  <c r="K43" i="4" s="1"/>
  <c r="AE43" i="1"/>
  <c r="J43" i="4" s="1"/>
  <c r="W43" i="1"/>
  <c r="D44" i="4" s="1"/>
  <c r="V43" i="1"/>
  <c r="D43" i="1"/>
  <c r="B43" i="4" s="1"/>
  <c r="C43" i="1"/>
  <c r="AH49" i="1"/>
  <c r="M49" i="4" s="1"/>
  <c r="AG49" i="1"/>
  <c r="L49" i="4" s="1"/>
  <c r="AF49" i="1"/>
  <c r="K49" i="4" s="1"/>
  <c r="AE49" i="1"/>
  <c r="J49" i="4" s="1"/>
  <c r="W49" i="1"/>
  <c r="D43" i="4" s="1"/>
  <c r="V49" i="1"/>
  <c r="D49" i="1"/>
  <c r="B49" i="4" s="1"/>
  <c r="C49" i="1"/>
  <c r="AH195" i="1"/>
  <c r="M195" i="4" s="1"/>
  <c r="AG195" i="1"/>
  <c r="L195" i="4" s="1"/>
  <c r="AF195" i="1"/>
  <c r="K195" i="4" s="1"/>
  <c r="AE195" i="1"/>
  <c r="J195" i="4" s="1"/>
  <c r="W195" i="1"/>
  <c r="D42" i="4" s="1"/>
  <c r="V195" i="1"/>
  <c r="D195" i="1"/>
  <c r="B195" i="4" s="1"/>
  <c r="C195" i="1"/>
  <c r="AH161" i="1"/>
  <c r="M161" i="4" s="1"/>
  <c r="AG161" i="1"/>
  <c r="L161" i="4" s="1"/>
  <c r="AF161" i="1"/>
  <c r="K161" i="4" s="1"/>
  <c r="AE161" i="1"/>
  <c r="J161" i="4" s="1"/>
  <c r="W161" i="1"/>
  <c r="D41" i="4" s="1"/>
  <c r="V161" i="1"/>
  <c r="D161" i="1"/>
  <c r="B161" i="4" s="1"/>
  <c r="C161" i="1"/>
  <c r="AH163" i="1"/>
  <c r="M163" i="4" s="1"/>
  <c r="AG163" i="1"/>
  <c r="L163" i="4" s="1"/>
  <c r="AF163" i="1"/>
  <c r="K163" i="4" s="1"/>
  <c r="AE163" i="1"/>
  <c r="J163" i="4" s="1"/>
  <c r="W163" i="1"/>
  <c r="D40" i="4" s="1"/>
  <c r="V163" i="1"/>
  <c r="D163" i="1"/>
  <c r="B163" i="4" s="1"/>
  <c r="C163" i="1"/>
  <c r="AH93" i="1"/>
  <c r="M93" i="4" s="1"/>
  <c r="AG93" i="1"/>
  <c r="L93" i="4" s="1"/>
  <c r="AF93" i="1"/>
  <c r="K93" i="4" s="1"/>
  <c r="AE93" i="1"/>
  <c r="J93" i="4" s="1"/>
  <c r="W93" i="1"/>
  <c r="D39" i="4" s="1"/>
  <c r="V93" i="1"/>
  <c r="D93" i="1"/>
  <c r="B93" i="4" s="1"/>
  <c r="C93" i="1"/>
  <c r="AH5" i="1"/>
  <c r="M5" i="4" s="1"/>
  <c r="AG5" i="1"/>
  <c r="L5" i="4" s="1"/>
  <c r="AF5" i="1"/>
  <c r="K5" i="4" s="1"/>
  <c r="AE5" i="1"/>
  <c r="J5" i="4" s="1"/>
  <c r="W5" i="1"/>
  <c r="D38" i="4" s="1"/>
  <c r="V5" i="1"/>
  <c r="D5" i="1"/>
  <c r="B5" i="4" s="1"/>
  <c r="C5" i="1"/>
  <c r="AH34" i="1"/>
  <c r="M34" i="4" s="1"/>
  <c r="AG34" i="1"/>
  <c r="L34" i="4" s="1"/>
  <c r="AF34" i="1"/>
  <c r="K34" i="4" s="1"/>
  <c r="AE34" i="1"/>
  <c r="J34" i="4" s="1"/>
  <c r="W34" i="1"/>
  <c r="D37" i="4" s="1"/>
  <c r="V34" i="1"/>
  <c r="D34" i="1"/>
  <c r="B34" i="4" s="1"/>
  <c r="C34" i="1"/>
  <c r="AH27" i="1"/>
  <c r="M27" i="4" s="1"/>
  <c r="AG27" i="1"/>
  <c r="L27" i="4" s="1"/>
  <c r="AF27" i="1"/>
  <c r="K27" i="4" s="1"/>
  <c r="AE27" i="1"/>
  <c r="J27" i="4" s="1"/>
  <c r="W27" i="1"/>
  <c r="V27" i="1"/>
  <c r="D27" i="1"/>
  <c r="B27" i="4" s="1"/>
  <c r="C27" i="1"/>
  <c r="AH70" i="1"/>
  <c r="M70" i="4" s="1"/>
  <c r="AG70" i="1"/>
  <c r="L70" i="4" s="1"/>
  <c r="AF70" i="1"/>
  <c r="K70" i="4" s="1"/>
  <c r="AE70" i="1"/>
  <c r="J70" i="4" s="1"/>
  <c r="W70" i="1"/>
  <c r="D35" i="4" s="1"/>
  <c r="V70" i="1"/>
  <c r="D70" i="1"/>
  <c r="B70" i="4" s="1"/>
  <c r="C70" i="1"/>
  <c r="AH45" i="1"/>
  <c r="M45" i="4" s="1"/>
  <c r="AG45" i="1"/>
  <c r="L45" i="4" s="1"/>
  <c r="AF45" i="1"/>
  <c r="K45" i="4" s="1"/>
  <c r="AE45" i="1"/>
  <c r="J45" i="4" s="1"/>
  <c r="W45" i="1"/>
  <c r="D34" i="4" s="1"/>
  <c r="V45" i="1"/>
  <c r="D45" i="1"/>
  <c r="B45" i="4" s="1"/>
  <c r="C45" i="1"/>
  <c r="AH177" i="1"/>
  <c r="M177" i="4" s="1"/>
  <c r="AG177" i="1"/>
  <c r="L177" i="4" s="1"/>
  <c r="AF177" i="1"/>
  <c r="K177" i="4" s="1"/>
  <c r="AE177" i="1"/>
  <c r="J177" i="4" s="1"/>
  <c r="W177" i="1"/>
  <c r="D33" i="4" s="1"/>
  <c r="V177" i="1"/>
  <c r="D177" i="1"/>
  <c r="B177" i="4" s="1"/>
  <c r="C177" i="1"/>
  <c r="AH67" i="1"/>
  <c r="M67" i="4" s="1"/>
  <c r="AG67" i="1"/>
  <c r="L67" i="4" s="1"/>
  <c r="AF67" i="1"/>
  <c r="K67" i="4" s="1"/>
  <c r="AE67" i="1"/>
  <c r="J67" i="4" s="1"/>
  <c r="W67" i="1"/>
  <c r="D32" i="4" s="1"/>
  <c r="V67" i="1"/>
  <c r="D67" i="1"/>
  <c r="B67" i="4" s="1"/>
  <c r="C67" i="1"/>
  <c r="AH144" i="1"/>
  <c r="M144" i="4" s="1"/>
  <c r="AG144" i="1"/>
  <c r="L144" i="4" s="1"/>
  <c r="AF144" i="1"/>
  <c r="K144" i="4" s="1"/>
  <c r="AE144" i="1"/>
  <c r="J144" i="4" s="1"/>
  <c r="W144" i="1"/>
  <c r="D31" i="4" s="1"/>
  <c r="V144" i="1"/>
  <c r="D144" i="1"/>
  <c r="B144" i="4" s="1"/>
  <c r="C144" i="1"/>
  <c r="AH132" i="1"/>
  <c r="M132" i="4" s="1"/>
  <c r="AG132" i="1"/>
  <c r="L132" i="4" s="1"/>
  <c r="AF132" i="1"/>
  <c r="K132" i="4" s="1"/>
  <c r="AE132" i="1"/>
  <c r="J132" i="4" s="1"/>
  <c r="W132" i="1"/>
  <c r="D30" i="4" s="1"/>
  <c r="V132" i="1"/>
  <c r="D132" i="1"/>
  <c r="B132" i="4" s="1"/>
  <c r="C132" i="1"/>
  <c r="AH72" i="1"/>
  <c r="M72" i="4" s="1"/>
  <c r="AG72" i="1"/>
  <c r="L72" i="4" s="1"/>
  <c r="AF72" i="1"/>
  <c r="K72" i="4" s="1"/>
  <c r="AE72" i="1"/>
  <c r="J72" i="4" s="1"/>
  <c r="W72" i="1"/>
  <c r="D29" i="4" s="1"/>
  <c r="V72" i="1"/>
  <c r="D72" i="1"/>
  <c r="B72" i="4" s="1"/>
  <c r="C72" i="1"/>
  <c r="AH109" i="1"/>
  <c r="M109" i="4" s="1"/>
  <c r="AG109" i="1"/>
  <c r="L109" i="4" s="1"/>
  <c r="AF109" i="1"/>
  <c r="K109" i="4" s="1"/>
  <c r="AE109" i="1"/>
  <c r="J109" i="4" s="1"/>
  <c r="W109" i="1"/>
  <c r="D28" i="4" s="1"/>
  <c r="V109" i="1"/>
  <c r="D109" i="1"/>
  <c r="B109" i="4" s="1"/>
  <c r="C109" i="1"/>
  <c r="AH4" i="1"/>
  <c r="M4" i="4" s="1"/>
  <c r="AG4" i="1"/>
  <c r="L4" i="4" s="1"/>
  <c r="AF4" i="1"/>
  <c r="K4" i="4" s="1"/>
  <c r="AE4" i="1"/>
  <c r="J4" i="4" s="1"/>
  <c r="W4" i="1"/>
  <c r="D27" i="4" s="1"/>
  <c r="V4" i="1"/>
  <c r="D4" i="1"/>
  <c r="B4" i="4" s="1"/>
  <c r="C4" i="1"/>
  <c r="AH57" i="1"/>
  <c r="M57" i="4" s="1"/>
  <c r="AG57" i="1"/>
  <c r="L57" i="4" s="1"/>
  <c r="AF57" i="1"/>
  <c r="K57" i="4" s="1"/>
  <c r="AE57" i="1"/>
  <c r="J57" i="4" s="1"/>
  <c r="W57" i="1"/>
  <c r="D26" i="4" s="1"/>
  <c r="V57" i="1"/>
  <c r="D57" i="1"/>
  <c r="B57" i="4" s="1"/>
  <c r="C57" i="1"/>
  <c r="AH3" i="1"/>
  <c r="M3" i="4" s="1"/>
  <c r="AG3" i="1"/>
  <c r="L3" i="4" s="1"/>
  <c r="AF3" i="1"/>
  <c r="K3" i="4" s="1"/>
  <c r="AE3" i="1"/>
  <c r="J3" i="4" s="1"/>
  <c r="W3" i="1"/>
  <c r="D25" i="4" s="1"/>
  <c r="V3" i="1"/>
  <c r="D3" i="1"/>
  <c r="B3" i="4" s="1"/>
  <c r="C3" i="1"/>
  <c r="AH81" i="1"/>
  <c r="M81" i="4" s="1"/>
  <c r="AG81" i="1"/>
  <c r="L81" i="4" s="1"/>
  <c r="AF81" i="1"/>
  <c r="K81" i="4" s="1"/>
  <c r="AE81" i="1"/>
  <c r="J81" i="4" s="1"/>
  <c r="W81" i="1"/>
  <c r="D24" i="4" s="1"/>
  <c r="V81" i="1"/>
  <c r="D81" i="1"/>
  <c r="B81" i="4" s="1"/>
  <c r="C81" i="1"/>
  <c r="AH71" i="1"/>
  <c r="M71" i="4" s="1"/>
  <c r="AG71" i="1"/>
  <c r="L71" i="4" s="1"/>
  <c r="AF71" i="1"/>
  <c r="K71" i="4" s="1"/>
  <c r="AE71" i="1"/>
  <c r="J71" i="4" s="1"/>
  <c r="W71" i="1"/>
  <c r="D23" i="4" s="1"/>
  <c r="V71" i="1"/>
  <c r="D71" i="1"/>
  <c r="B71" i="4" s="1"/>
  <c r="C71" i="1"/>
  <c r="AH125" i="1"/>
  <c r="M125" i="4" s="1"/>
  <c r="AG125" i="1"/>
  <c r="L125" i="4" s="1"/>
  <c r="AF125" i="1"/>
  <c r="K125" i="4" s="1"/>
  <c r="AE125" i="1"/>
  <c r="J125" i="4" s="1"/>
  <c r="W125" i="1"/>
  <c r="D22" i="4" s="1"/>
  <c r="V125" i="1"/>
  <c r="D125" i="1"/>
  <c r="B125" i="4" s="1"/>
  <c r="C125" i="1"/>
  <c r="AH172" i="1"/>
  <c r="M172" i="4" s="1"/>
  <c r="AG172" i="1"/>
  <c r="L172" i="4" s="1"/>
  <c r="AF172" i="1"/>
  <c r="K172" i="4" s="1"/>
  <c r="AE172" i="1"/>
  <c r="J172" i="4" s="1"/>
  <c r="W172" i="1"/>
  <c r="D21" i="4" s="1"/>
  <c r="V172" i="1"/>
  <c r="D172" i="1"/>
  <c r="B172" i="4" s="1"/>
  <c r="C172" i="1"/>
  <c r="AH8" i="1"/>
  <c r="M8" i="4" s="1"/>
  <c r="AG8" i="1"/>
  <c r="L8" i="4" s="1"/>
  <c r="AF8" i="1"/>
  <c r="K8" i="4" s="1"/>
  <c r="AE8" i="1"/>
  <c r="J8" i="4" s="1"/>
  <c r="W8" i="1"/>
  <c r="D20" i="4" s="1"/>
  <c r="V8" i="1"/>
  <c r="D8" i="1"/>
  <c r="B8" i="4" s="1"/>
  <c r="C8" i="1"/>
  <c r="AH69" i="1"/>
  <c r="M69" i="4" s="1"/>
  <c r="AG69" i="1"/>
  <c r="L69" i="4" s="1"/>
  <c r="AF69" i="1"/>
  <c r="K69" i="4" s="1"/>
  <c r="AE69" i="1"/>
  <c r="J69" i="4" s="1"/>
  <c r="W69" i="1"/>
  <c r="D19" i="4" s="1"/>
  <c r="V69" i="1"/>
  <c r="D69" i="1"/>
  <c r="B69" i="4" s="1"/>
  <c r="C69" i="1"/>
  <c r="AH140" i="1"/>
  <c r="M140" i="4" s="1"/>
  <c r="AG140" i="1"/>
  <c r="L140" i="4" s="1"/>
  <c r="AF140" i="1"/>
  <c r="K140" i="4" s="1"/>
  <c r="AE140" i="1"/>
  <c r="J140" i="4" s="1"/>
  <c r="W140" i="1"/>
  <c r="D18" i="4" s="1"/>
  <c r="V140" i="1"/>
  <c r="D140" i="1"/>
  <c r="B140" i="4" s="1"/>
  <c r="C140" i="1"/>
  <c r="AH150" i="1"/>
  <c r="M150" i="4" s="1"/>
  <c r="AG150" i="1"/>
  <c r="L150" i="4" s="1"/>
  <c r="AF150" i="1"/>
  <c r="K150" i="4" s="1"/>
  <c r="AE150" i="1"/>
  <c r="J150" i="4" s="1"/>
  <c r="W150" i="1"/>
  <c r="D17" i="4" s="1"/>
  <c r="V150" i="1"/>
  <c r="D150" i="1"/>
  <c r="B150" i="4" s="1"/>
  <c r="C150" i="1"/>
  <c r="AH56" i="1"/>
  <c r="M56" i="4" s="1"/>
  <c r="AG56" i="1"/>
  <c r="L56" i="4" s="1"/>
  <c r="AF56" i="1"/>
  <c r="K56" i="4" s="1"/>
  <c r="AE56" i="1"/>
  <c r="J56" i="4" s="1"/>
  <c r="W56" i="1"/>
  <c r="D16" i="4" s="1"/>
  <c r="V56" i="1"/>
  <c r="D56" i="1"/>
  <c r="B56" i="4" s="1"/>
  <c r="C56" i="1"/>
  <c r="AH202" i="1"/>
  <c r="M202" i="4" s="1"/>
  <c r="AG202" i="1"/>
  <c r="L202" i="4" s="1"/>
  <c r="AF202" i="1"/>
  <c r="K202" i="4" s="1"/>
  <c r="AE202" i="1"/>
  <c r="J202" i="4" s="1"/>
  <c r="W202" i="1"/>
  <c r="D15" i="4" s="1"/>
  <c r="V202" i="1"/>
  <c r="D202" i="1"/>
  <c r="B202" i="4" s="1"/>
  <c r="C202" i="1"/>
  <c r="AH68" i="1"/>
  <c r="M68" i="4" s="1"/>
  <c r="AG68" i="1"/>
  <c r="L68" i="4" s="1"/>
  <c r="AF68" i="1"/>
  <c r="K68" i="4" s="1"/>
  <c r="AE68" i="1"/>
  <c r="J68" i="4" s="1"/>
  <c r="W68" i="1"/>
  <c r="D14" i="4" s="1"/>
  <c r="V68" i="1"/>
  <c r="D68" i="1"/>
  <c r="B68" i="4" s="1"/>
  <c r="C68" i="1"/>
  <c r="AH180" i="1"/>
  <c r="M180" i="4" s="1"/>
  <c r="AG180" i="1"/>
  <c r="L180" i="4" s="1"/>
  <c r="AF180" i="1"/>
  <c r="K180" i="4" s="1"/>
  <c r="AE180" i="1"/>
  <c r="J180" i="4" s="1"/>
  <c r="W180" i="1"/>
  <c r="D13" i="4" s="1"/>
  <c r="V180" i="1"/>
  <c r="D180" i="1"/>
  <c r="B180" i="4" s="1"/>
  <c r="C180" i="1"/>
  <c r="AH55" i="1"/>
  <c r="M55" i="4" s="1"/>
  <c r="AG55" i="1"/>
  <c r="L55" i="4" s="1"/>
  <c r="AF55" i="1"/>
  <c r="K55" i="4" s="1"/>
  <c r="AE55" i="1"/>
  <c r="J55" i="4" s="1"/>
  <c r="W55" i="1"/>
  <c r="D12" i="4" s="1"/>
  <c r="V55" i="1"/>
  <c r="D55" i="1"/>
  <c r="B55" i="4" s="1"/>
  <c r="C55" i="1"/>
  <c r="AH53" i="1"/>
  <c r="M53" i="4" s="1"/>
  <c r="AG53" i="1"/>
  <c r="L53" i="4" s="1"/>
  <c r="AF53" i="1"/>
  <c r="K53" i="4" s="1"/>
  <c r="AE53" i="1"/>
  <c r="J53" i="4" s="1"/>
  <c r="W53" i="1"/>
  <c r="D11" i="4" s="1"/>
  <c r="V53" i="1"/>
  <c r="D53" i="1"/>
  <c r="B53" i="4" s="1"/>
  <c r="C53" i="1"/>
  <c r="AH52" i="1"/>
  <c r="M52" i="4" s="1"/>
  <c r="AG52" i="1"/>
  <c r="L52" i="4" s="1"/>
  <c r="AF52" i="1"/>
  <c r="K52" i="4" s="1"/>
  <c r="AE52" i="1"/>
  <c r="J52" i="4" s="1"/>
  <c r="W52" i="1"/>
  <c r="D10" i="4" s="1"/>
  <c r="V52" i="1"/>
  <c r="D52" i="1"/>
  <c r="B52" i="4" s="1"/>
  <c r="C52" i="1"/>
  <c r="AH36" i="1"/>
  <c r="M36" i="4" s="1"/>
  <c r="AG36" i="1"/>
  <c r="L36" i="4" s="1"/>
  <c r="AF36" i="1"/>
  <c r="K36" i="4" s="1"/>
  <c r="AE36" i="1"/>
  <c r="J36" i="4" s="1"/>
  <c r="W36" i="1"/>
  <c r="D9" i="4" s="1"/>
  <c r="V36" i="1"/>
  <c r="D36" i="1"/>
  <c r="B36" i="4" s="1"/>
  <c r="C36" i="1"/>
  <c r="AH170" i="1"/>
  <c r="M170" i="4" s="1"/>
  <c r="AG170" i="1"/>
  <c r="L170" i="4" s="1"/>
  <c r="AF170" i="1"/>
  <c r="K170" i="4" s="1"/>
  <c r="AE170" i="1"/>
  <c r="J170" i="4" s="1"/>
  <c r="W170" i="1"/>
  <c r="D8" i="4" s="1"/>
  <c r="V170" i="1"/>
  <c r="D170" i="1"/>
  <c r="B170" i="4" s="1"/>
  <c r="C170" i="1"/>
  <c r="AH121" i="1"/>
  <c r="M121" i="4" s="1"/>
  <c r="AG121" i="1"/>
  <c r="L121" i="4" s="1"/>
  <c r="AF121" i="1"/>
  <c r="K121" i="4" s="1"/>
  <c r="AE121" i="1"/>
  <c r="J121" i="4" s="1"/>
  <c r="W121" i="1"/>
  <c r="V121" i="1"/>
  <c r="D121" i="1"/>
  <c r="B121" i="4" s="1"/>
  <c r="C121" i="1"/>
  <c r="AH6" i="1"/>
  <c r="M6" i="4" s="1"/>
  <c r="AG6" i="1"/>
  <c r="L6" i="4" s="1"/>
  <c r="AF6" i="1"/>
  <c r="K6" i="4" s="1"/>
  <c r="AE6" i="1"/>
  <c r="J6" i="4" s="1"/>
  <c r="W6" i="1"/>
  <c r="D6" i="4" s="1"/>
  <c r="V6" i="1"/>
  <c r="D6" i="1"/>
  <c r="B6" i="4" s="1"/>
  <c r="C6" i="1"/>
  <c r="AH179" i="1"/>
  <c r="M179" i="4" s="1"/>
  <c r="AG179" i="1"/>
  <c r="L179" i="4" s="1"/>
  <c r="AF179" i="1"/>
  <c r="K179" i="4" s="1"/>
  <c r="AE179" i="1"/>
  <c r="J179" i="4" s="1"/>
  <c r="W179" i="1"/>
  <c r="D5" i="4" s="1"/>
  <c r="V179" i="1"/>
  <c r="D179" i="1"/>
  <c r="B179" i="4" s="1"/>
  <c r="C179" i="1"/>
  <c r="AH7" i="1"/>
  <c r="M7" i="4" s="1"/>
  <c r="AG7" i="1"/>
  <c r="L7" i="4" s="1"/>
  <c r="AF7" i="1"/>
  <c r="K7" i="4" s="1"/>
  <c r="AE7" i="1"/>
  <c r="J7" i="4" s="1"/>
  <c r="W7" i="1"/>
  <c r="D4" i="4" s="1"/>
  <c r="V7" i="1"/>
  <c r="D7" i="1"/>
  <c r="B7" i="4" s="1"/>
  <c r="C7" i="1"/>
  <c r="AH2" i="1"/>
  <c r="AG2" i="1"/>
  <c r="AF2" i="1"/>
  <c r="AE2" i="1"/>
  <c r="W2" i="1"/>
  <c r="D3" i="4" s="1"/>
  <c r="V2" i="1"/>
  <c r="D2" i="1"/>
  <c r="C2" i="1"/>
  <c r="AH211" i="1"/>
  <c r="M211" i="4" s="1"/>
  <c r="AG211" i="1"/>
  <c r="L211" i="4" s="1"/>
  <c r="AF211" i="1"/>
  <c r="K211" i="4" s="1"/>
  <c r="AE211" i="1"/>
  <c r="J211" i="4" s="1"/>
  <c r="W211" i="1"/>
  <c r="V211" i="1"/>
  <c r="D211" i="1"/>
  <c r="B211" i="4" s="1"/>
  <c r="C211" i="1"/>
  <c r="D7" i="4" l="1"/>
  <c r="D36" i="4"/>
  <c r="D52" i="4"/>
  <c r="D55" i="4"/>
  <c r="D57" i="4"/>
  <c r="D67" i="4"/>
  <c r="D69" i="4"/>
  <c r="D72" i="4"/>
  <c r="D74" i="4"/>
  <c r="D76" i="4"/>
  <c r="D79" i="4"/>
  <c r="D81" i="4"/>
  <c r="D83" i="4"/>
  <c r="D182" i="4"/>
  <c r="D93" i="4"/>
  <c r="D101" i="4"/>
  <c r="D102" i="4"/>
  <c r="D110" i="4"/>
  <c r="D112" i="4"/>
  <c r="D114" i="4"/>
  <c r="D116" i="4"/>
  <c r="D120" i="4"/>
  <c r="D126" i="4"/>
  <c r="D129" i="4"/>
  <c r="AE222" i="1"/>
  <c r="D131" i="4"/>
  <c r="D132" i="4"/>
  <c r="D138" i="4"/>
  <c r="D189" i="4"/>
  <c r="D139" i="4"/>
  <c r="D140" i="4"/>
  <c r="D141" i="4"/>
  <c r="D142" i="4"/>
  <c r="D144" i="4"/>
  <c r="D145" i="4"/>
  <c r="D146" i="4"/>
  <c r="D149" i="4"/>
  <c r="D150" i="4"/>
  <c r="D151" i="4"/>
  <c r="D152" i="4"/>
  <c r="D153" i="4"/>
  <c r="D154" i="4"/>
  <c r="D155" i="4"/>
  <c r="D156" i="4"/>
  <c r="D157" i="4"/>
  <c r="D158" i="4"/>
  <c r="D159" i="4"/>
  <c r="D160" i="4"/>
  <c r="D209" i="4"/>
  <c r="D161" i="4"/>
  <c r="D162" i="4"/>
  <c r="D163" i="4"/>
  <c r="D164" i="4"/>
  <c r="D165" i="4"/>
  <c r="D166" i="4"/>
  <c r="D167" i="4"/>
  <c r="D168" i="4"/>
  <c r="D169" i="4"/>
  <c r="D171" i="4"/>
  <c r="D207" i="4"/>
  <c r="D172" i="4"/>
  <c r="D173" i="4"/>
  <c r="D175" i="4"/>
  <c r="D208" i="4"/>
  <c r="D176" i="4"/>
  <c r="D177" i="4"/>
  <c r="D179" i="4"/>
  <c r="D180" i="4"/>
  <c r="D181" i="4"/>
  <c r="D183" i="4"/>
  <c r="D185" i="4"/>
  <c r="D186" i="4"/>
  <c r="D187" i="4"/>
  <c r="D188" i="4"/>
  <c r="D190" i="4"/>
  <c r="D191" i="4"/>
  <c r="D192" i="4"/>
  <c r="D193" i="4"/>
  <c r="D194" i="4"/>
  <c r="D195" i="4"/>
  <c r="D196" i="4"/>
  <c r="D197" i="4"/>
  <c r="D198" i="4"/>
  <c r="D199" i="4"/>
  <c r="D200" i="4"/>
  <c r="D202" i="4"/>
  <c r="D203" i="4"/>
  <c r="D204" i="4"/>
  <c r="D205" i="4"/>
  <c r="D206" i="4"/>
  <c r="D211" i="4"/>
  <c r="D94" i="4"/>
  <c r="AR224" i="1"/>
  <c r="AE224" i="1" s="1"/>
  <c r="D170" i="4"/>
  <c r="D45" i="4"/>
  <c r="D210" i="4"/>
  <c r="D49" i="4"/>
  <c r="D53" i="4"/>
  <c r="D56" i="4"/>
  <c r="D68" i="4"/>
  <c r="D70" i="4"/>
  <c r="D71" i="4"/>
  <c r="D73" i="4"/>
  <c r="D75" i="4"/>
  <c r="D80" i="4"/>
  <c r="D89" i="4"/>
  <c r="D95" i="4"/>
  <c r="D109" i="4"/>
  <c r="D119" i="4"/>
  <c r="D121" i="4"/>
  <c r="D125" i="4"/>
  <c r="D127" i="4"/>
  <c r="D128" i="4"/>
  <c r="AV224" i="1"/>
  <c r="D201" i="4"/>
  <c r="BF164" i="1"/>
  <c r="AE223" i="1"/>
  <c r="O19" i="5" l="1"/>
  <c r="K19" i="5"/>
  <c r="G19" i="5"/>
  <c r="B19" i="5"/>
  <c r="I3" i="5"/>
  <c r="D2" i="4"/>
  <c r="F3" i="5" l="1"/>
  <c r="B175" i="21" l="1"/>
  <c r="B174" i="21"/>
  <c r="B173" i="21"/>
  <c r="B172" i="21"/>
  <c r="B171" i="21"/>
  <c r="B170" i="21"/>
  <c r="B169" i="21"/>
  <c r="B168" i="21"/>
  <c r="B167" i="21"/>
  <c r="B166" i="21"/>
  <c r="B165" i="21"/>
  <c r="B164" i="21"/>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5" i="21"/>
  <c r="B4" i="21"/>
  <c r="B3" i="21"/>
  <c r="B2" i="21"/>
  <c r="C4" i="5" l="1"/>
  <c r="C3" i="5"/>
  <c r="O18" i="5" l="1"/>
  <c r="K18" i="5"/>
  <c r="G18" i="5"/>
  <c r="B18" i="5"/>
  <c r="M2" i="4" l="1"/>
  <c r="L2" i="4"/>
  <c r="K2" i="4"/>
  <c r="B2" i="4"/>
  <c r="L3" i="5"/>
  <c r="Q3" i="5"/>
  <c r="C5" i="5"/>
  <c r="C6" i="5"/>
  <c r="C7" i="5"/>
  <c r="C8" i="5"/>
  <c r="C9" i="5"/>
  <c r="C10" i="5"/>
  <c r="M10" i="5"/>
  <c r="C11" i="5"/>
  <c r="C12" i="5"/>
  <c r="I12" i="5"/>
  <c r="L12" i="5"/>
  <c r="Q12" i="5"/>
  <c r="C13" i="5"/>
  <c r="H13" i="5"/>
  <c r="M13" i="5"/>
  <c r="Q13" i="5"/>
  <c r="C14" i="5"/>
  <c r="N14" i="5"/>
  <c r="R14" i="5"/>
  <c r="C2" i="4"/>
  <c r="E2" i="4"/>
  <c r="F2" i="4"/>
  <c r="A2" i="4" s="1"/>
  <c r="G2" i="4"/>
  <c r="H2" i="4"/>
  <c r="I2" i="4"/>
  <c r="O17" i="5"/>
  <c r="J2" i="4" l="1"/>
  <c r="B17" i="5"/>
  <c r="M3" i="5"/>
  <c r="K17" i="5"/>
  <c r="G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CD7E162B-F0F3-4E3B-A000-8B420011DED4}">
      <text>
        <r>
          <rPr>
            <sz val="9"/>
            <color indexed="81"/>
            <rFont val="MS P ゴシック"/>
            <family val="3"/>
            <charset val="128"/>
          </rPr>
          <t xml:space="preserve">貼付先の書式に合わせる
</t>
        </r>
      </text>
    </comment>
  </commentList>
</comments>
</file>

<file path=xl/sharedStrings.xml><?xml version="1.0" encoding="utf-8"?>
<sst xmlns="http://schemas.openxmlformats.org/spreadsheetml/2006/main" count="6119" uniqueCount="3619">
  <si>
    <t>河合俊雄</t>
    <phoneticPr fontId="2"/>
  </si>
  <si>
    <t>京都こころ会議</t>
    <phoneticPr fontId="2"/>
  </si>
  <si>
    <t>人工知能が変える仕事の未来</t>
    <phoneticPr fontId="2"/>
  </si>
  <si>
    <t>柴田裕之 訳</t>
    <phoneticPr fontId="2"/>
  </si>
  <si>
    <t>451.85</t>
    <phoneticPr fontId="2"/>
  </si>
  <si>
    <t>講談社</t>
    <phoneticPr fontId="2"/>
  </si>
  <si>
    <t>森中定治</t>
    <phoneticPr fontId="2"/>
  </si>
  <si>
    <t>17-16</t>
    <phoneticPr fontId="2"/>
  </si>
  <si>
    <t>17-17</t>
    <phoneticPr fontId="2"/>
  </si>
  <si>
    <t>龍野 廣道</t>
    <phoneticPr fontId="2"/>
  </si>
  <si>
    <t>儒教に支配された中国人と韓国人の悲劇</t>
    <phoneticPr fontId="2"/>
  </si>
  <si>
    <t>野村直之</t>
    <phoneticPr fontId="2"/>
  </si>
  <si>
    <t>ＡＩを産業・経営・仕事に活かせるか</t>
    <phoneticPr fontId="2"/>
  </si>
  <si>
    <t>昭和史の現場</t>
    <phoneticPr fontId="2"/>
  </si>
  <si>
    <t>太田尚樹</t>
    <phoneticPr fontId="2"/>
  </si>
  <si>
    <t>東京をめぐる新たな謎の発見</t>
    <phoneticPr fontId="2"/>
  </si>
  <si>
    <t>地質職人たちのアーカイブ</t>
    <phoneticPr fontId="2"/>
  </si>
  <si>
    <t>すばるの会</t>
  </si>
  <si>
    <t>17-10</t>
  </si>
  <si>
    <t>17-11</t>
  </si>
  <si>
    <t>17-12</t>
  </si>
  <si>
    <t>17-13</t>
  </si>
  <si>
    <t>17-14</t>
  </si>
  <si>
    <t>17-15</t>
  </si>
  <si>
    <t>208p</t>
    <phoneticPr fontId="2"/>
  </si>
  <si>
    <t>https://www.kinokuniya.co.jp/f/dsg-01-9784052035500</t>
    <phoneticPr fontId="2"/>
  </si>
  <si>
    <t>482.038/K480</t>
    <phoneticPr fontId="2"/>
  </si>
  <si>
    <t>総記</t>
  </si>
  <si>
    <t>哲学</t>
  </si>
  <si>
    <t>哲学各論</t>
  </si>
  <si>
    <t>東洋思想</t>
  </si>
  <si>
    <t>西洋哲学</t>
  </si>
  <si>
    <t>心理学</t>
  </si>
  <si>
    <t>宗教</t>
  </si>
  <si>
    <t>神道</t>
  </si>
  <si>
    <t>仏教</t>
  </si>
  <si>
    <t>日本史</t>
  </si>
  <si>
    <t>アフリカ史</t>
  </si>
  <si>
    <t>北アメリカ史</t>
  </si>
  <si>
    <t>南アメリカ史</t>
  </si>
  <si>
    <t>政治</t>
  </si>
  <si>
    <t>法律</t>
  </si>
  <si>
    <t>財政</t>
  </si>
  <si>
    <t>統計</t>
  </si>
  <si>
    <t>社会</t>
  </si>
  <si>
    <t>教育</t>
  </si>
  <si>
    <t>数学</t>
  </si>
  <si>
    <t>物理学</t>
  </si>
  <si>
    <t>化学</t>
  </si>
  <si>
    <t>建築学</t>
  </si>
  <si>
    <t>電気工学</t>
  </si>
  <si>
    <t>製造工業</t>
  </si>
  <si>
    <t>産業</t>
  </si>
  <si>
    <t>農業</t>
  </si>
  <si>
    <t>蚕糸業</t>
  </si>
  <si>
    <t>水産業</t>
  </si>
  <si>
    <t>商業</t>
  </si>
  <si>
    <t>通信事業</t>
  </si>
  <si>
    <t>工芸</t>
  </si>
  <si>
    <t>言語</t>
  </si>
  <si>
    <t>日本語</t>
  </si>
  <si>
    <t>英語</t>
  </si>
  <si>
    <t>その他の諸言語</t>
  </si>
  <si>
    <t>文学</t>
  </si>
  <si>
    <t>日本文学</t>
  </si>
  <si>
    <t>英米文学</t>
  </si>
  <si>
    <t>その他の諸言語文学</t>
  </si>
  <si>
    <t>ｺｰﾄﾞ</t>
    <phoneticPr fontId="2"/>
  </si>
  <si>
    <t>内容</t>
    <rPh sb="0" eb="2">
      <t>ナイヨウ</t>
    </rPh>
    <phoneticPr fontId="2"/>
  </si>
  <si>
    <t>00</t>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</si>
  <si>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</si>
  <si>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</si>
  <si>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</si>
  <si>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</si>
  <si>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</si>
  <si>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</si>
  <si>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</si>
  <si>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</si>
  <si>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</si>
  <si>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36</t>
    <phoneticPr fontId="2"/>
  </si>
  <si>
    <t>45</t>
    <phoneticPr fontId="2"/>
  </si>
  <si>
    <t>50</t>
    <phoneticPr fontId="2"/>
  </si>
  <si>
    <t>51</t>
    <phoneticPr fontId="2"/>
  </si>
  <si>
    <t>223.5</t>
    <phoneticPr fontId="2"/>
  </si>
  <si>
    <t>48</t>
    <phoneticPr fontId="2"/>
  </si>
  <si>
    <t>NDC分類
ｺｰﾄﾞ</t>
    <phoneticPr fontId="2"/>
  </si>
  <si>
    <t>米中が激突する日</t>
    <phoneticPr fontId="2"/>
  </si>
  <si>
    <t>319.22</t>
    <phoneticPr fontId="2"/>
  </si>
  <si>
    <t>303p</t>
    <phoneticPr fontId="2"/>
  </si>
  <si>
    <t>31</t>
    <phoneticPr fontId="2"/>
  </si>
  <si>
    <t>2020年の産業</t>
    <phoneticPr fontId="2"/>
  </si>
  <si>
    <t>次なるﾋﾞｼﾞﾈｽﾁｬﾝｽ､新たな市場はここにある!</t>
    <rPh sb="0" eb="1">
      <t>ツギ</t>
    </rPh>
    <rPh sb="14" eb="15">
      <t>アラ</t>
    </rPh>
    <rPh sb="17" eb="19">
      <t>シジョウ</t>
    </rPh>
    <phoneticPr fontId="2"/>
  </si>
  <si>
    <t>602.1</t>
    <phoneticPr fontId="2"/>
  </si>
  <si>
    <t>20cm</t>
    <phoneticPr fontId="2"/>
  </si>
  <si>
    <t>335p</t>
    <phoneticPr fontId="2"/>
  </si>
  <si>
    <t>60</t>
    <phoneticPr fontId="2"/>
  </si>
  <si>
    <t>地球温暖化対策と環境税</t>
    <phoneticPr fontId="2"/>
  </si>
  <si>
    <t>345.1</t>
    <phoneticPr fontId="2"/>
  </si>
  <si>
    <t>21cm</t>
    <phoneticPr fontId="2"/>
  </si>
  <si>
    <t>129p</t>
    <phoneticPr fontId="2"/>
  </si>
  <si>
    <t>34</t>
    <phoneticPr fontId="2"/>
  </si>
  <si>
    <t>654</t>
    <phoneticPr fontId="2"/>
  </si>
  <si>
    <t>281p</t>
    <phoneticPr fontId="2"/>
  </si>
  <si>
    <t>65</t>
    <phoneticPr fontId="2"/>
  </si>
  <si>
    <t>ヒトはなぜ助け合うのか</t>
    <phoneticPr fontId="2"/>
  </si>
  <si>
    <t>519.1</t>
    <phoneticPr fontId="2"/>
  </si>
  <si>
    <t>261p</t>
    <phoneticPr fontId="2"/>
  </si>
  <si>
    <t>519</t>
    <phoneticPr fontId="2"/>
  </si>
  <si>
    <t>Minerva21世紀ﾗｲﾌﾞﾗﾘｰ</t>
    <phoneticPr fontId="2"/>
  </si>
  <si>
    <t>451.35</t>
    <phoneticPr fontId="2"/>
  </si>
  <si>
    <t>228p</t>
    <phoneticPr fontId="2"/>
  </si>
  <si>
    <t>543.5</t>
    <phoneticPr fontId="2"/>
  </si>
  <si>
    <t>254p</t>
    <phoneticPr fontId="2"/>
  </si>
  <si>
    <t>54</t>
    <phoneticPr fontId="2"/>
  </si>
  <si>
    <t>653.4</t>
    <phoneticPr fontId="2"/>
  </si>
  <si>
    <t>245p</t>
  </si>
  <si>
    <t>植林で貢献・CO₂の削減！</t>
    <phoneticPr fontId="2"/>
  </si>
  <si>
    <t>ｴﾈﾙｷﾞｰ</t>
    <phoneticPr fontId="2"/>
  </si>
  <si>
    <t>629.41</t>
    <phoneticPr fontId="2"/>
  </si>
  <si>
    <t>262p</t>
    <phoneticPr fontId="2"/>
  </si>
  <si>
    <t>62</t>
    <phoneticPr fontId="2"/>
  </si>
  <si>
    <t>入力順</t>
    <rPh sb="0" eb="2">
      <t>ニュウリョク</t>
    </rPh>
    <rPh sb="2" eb="3">
      <t>ジュン</t>
    </rPh>
    <phoneticPr fontId="2"/>
  </si>
  <si>
    <t>1-01</t>
    <phoneticPr fontId="2"/>
  </si>
  <si>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</si>
  <si>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</si>
  <si>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</si>
  <si>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</si>
  <si>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</si>
  <si>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</si>
  <si>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</si>
  <si>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</si>
  <si>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</si>
  <si>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</si>
  <si>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</si>
  <si>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</si>
  <si>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</si>
  <si>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</si>
  <si>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</si>
  <si>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</si>
  <si>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</si>
  <si>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</si>
  <si>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</si>
  <si>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</si>
  <si>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</si>
  <si>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</si>
  <si>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</si>
  <si>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</si>
  <si>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</si>
  <si>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</si>
  <si>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</si>
  <si>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</si>
  <si>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</si>
  <si>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</si>
  <si>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</si>
  <si>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</si>
  <si>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</si>
  <si>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</si>
  <si>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</si>
  <si>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</si>
  <si>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</si>
  <si>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</si>
  <si>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</si>
  <si>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</si>
  <si>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2-02</t>
  </si>
  <si>
    <t>2-01</t>
    <phoneticPr fontId="2"/>
  </si>
  <si>
    <t>2-03</t>
  </si>
  <si>
    <t>2-04</t>
  </si>
  <si>
    <t>3-01</t>
    <phoneticPr fontId="2"/>
  </si>
  <si>
    <t>3-02</t>
  </si>
  <si>
    <t>3-03</t>
  </si>
  <si>
    <t>3-04</t>
  </si>
  <si>
    <t>3-05</t>
  </si>
  <si>
    <t>3-06</t>
  </si>
  <si>
    <t>3-07</t>
  </si>
  <si>
    <t>3-08</t>
  </si>
  <si>
    <t>3-09</t>
  </si>
  <si>
    <t>3-10</t>
  </si>
  <si>
    <t>3-11</t>
  </si>
  <si>
    <t>3-12</t>
  </si>
  <si>
    <t>3-13</t>
  </si>
  <si>
    <t>3-14</t>
  </si>
  <si>
    <t>07-02</t>
  </si>
  <si>
    <t>03-05</t>
  </si>
  <si>
    <t>03-05</t>
    <phoneticPr fontId="2"/>
  </si>
  <si>
    <t>07-02</t>
    <phoneticPr fontId="2"/>
  </si>
  <si>
    <t>11-05</t>
  </si>
  <si>
    <t>11-05</t>
    <phoneticPr fontId="2"/>
  </si>
  <si>
    <t>11-06</t>
  </si>
  <si>
    <t>11-06</t>
    <phoneticPr fontId="2"/>
  </si>
  <si>
    <t>12-02</t>
  </si>
  <si>
    <t>12-02</t>
    <phoneticPr fontId="2"/>
  </si>
  <si>
    <t>12-03</t>
  </si>
  <si>
    <t>12-03</t>
    <phoneticPr fontId="2"/>
  </si>
  <si>
    <t>12-04</t>
  </si>
  <si>
    <t>12-04</t>
    <phoneticPr fontId="2"/>
  </si>
  <si>
    <t>12-05</t>
  </si>
  <si>
    <t>12-05</t>
    <phoneticPr fontId="2"/>
  </si>
  <si>
    <t>12-06</t>
  </si>
  <si>
    <t>12-06</t>
    <phoneticPr fontId="2"/>
  </si>
  <si>
    <t>12-07</t>
  </si>
  <si>
    <t>12-07</t>
    <phoneticPr fontId="2"/>
  </si>
  <si>
    <t>14-02</t>
  </si>
  <si>
    <t>14-03</t>
  </si>
  <si>
    <t>14-03</t>
    <phoneticPr fontId="2"/>
  </si>
  <si>
    <t>14-04</t>
  </si>
  <si>
    <t>14-04</t>
    <phoneticPr fontId="2"/>
  </si>
  <si>
    <t>14-05</t>
  </si>
  <si>
    <t>14-06</t>
  </si>
  <si>
    <t>14-07</t>
  </si>
  <si>
    <t>14-07</t>
    <phoneticPr fontId="2"/>
  </si>
  <si>
    <t>17-01</t>
  </si>
  <si>
    <t>17-01</t>
    <phoneticPr fontId="2"/>
  </si>
  <si>
    <t>17-03</t>
  </si>
  <si>
    <t>17-02</t>
  </si>
  <si>
    <t>17-04</t>
  </si>
  <si>
    <t>17-04</t>
    <phoneticPr fontId="2"/>
  </si>
  <si>
    <t>17-05</t>
  </si>
  <si>
    <t>17-05</t>
    <phoneticPr fontId="2"/>
  </si>
  <si>
    <t>17-06</t>
  </si>
  <si>
    <t>17-06</t>
    <phoneticPr fontId="2"/>
  </si>
  <si>
    <t>17-07</t>
  </si>
  <si>
    <t>17-07</t>
    <phoneticPr fontId="2"/>
  </si>
  <si>
    <t>17-08</t>
  </si>
  <si>
    <t>17-08</t>
    <phoneticPr fontId="2"/>
  </si>
  <si>
    <t>17-09</t>
  </si>
  <si>
    <t>17-09</t>
    <phoneticPr fontId="2"/>
  </si>
  <si>
    <t>02-01</t>
  </si>
  <si>
    <t>02-01</t>
    <phoneticPr fontId="2"/>
  </si>
  <si>
    <t>02-02</t>
    <phoneticPr fontId="2"/>
  </si>
  <si>
    <t>02-03</t>
  </si>
  <si>
    <t>02-03</t>
    <phoneticPr fontId="2"/>
  </si>
  <si>
    <t>03-06</t>
  </si>
  <si>
    <t>03-06</t>
    <phoneticPr fontId="2"/>
  </si>
  <si>
    <t>05-02</t>
    <phoneticPr fontId="2"/>
  </si>
  <si>
    <t>15-01</t>
  </si>
  <si>
    <t>15-01</t>
    <phoneticPr fontId="2"/>
  </si>
  <si>
    <t>15-02</t>
  </si>
  <si>
    <t>15-02</t>
    <phoneticPr fontId="2"/>
  </si>
  <si>
    <t>15-03</t>
  </si>
  <si>
    <t>15-04</t>
  </si>
  <si>
    <t>15-04</t>
    <phoneticPr fontId="2"/>
  </si>
  <si>
    <t>15-05</t>
  </si>
  <si>
    <t>15-05</t>
    <phoneticPr fontId="2"/>
  </si>
  <si>
    <t>00-02</t>
    <phoneticPr fontId="2"/>
  </si>
  <si>
    <t>00-03</t>
    <phoneticPr fontId="2"/>
  </si>
  <si>
    <t>00-05</t>
    <phoneticPr fontId="2"/>
  </si>
  <si>
    <t>00-06</t>
    <phoneticPr fontId="2"/>
  </si>
  <si>
    <t>00-07</t>
    <phoneticPr fontId="2"/>
  </si>
  <si>
    <t>00-18</t>
  </si>
  <si>
    <t>00-10</t>
    <phoneticPr fontId="2"/>
  </si>
  <si>
    <t>00-11</t>
    <phoneticPr fontId="2"/>
  </si>
  <si>
    <t>00-12</t>
  </si>
  <si>
    <t>00-12</t>
    <phoneticPr fontId="2"/>
  </si>
  <si>
    <t>00-13</t>
  </si>
  <si>
    <t>00-13</t>
    <phoneticPr fontId="2"/>
  </si>
  <si>
    <t>00-14</t>
  </si>
  <si>
    <t>00-14</t>
    <phoneticPr fontId="2"/>
  </si>
  <si>
    <t>00-</t>
    <phoneticPr fontId="2"/>
  </si>
  <si>
    <t>00-14</t>
    <phoneticPr fontId="2"/>
  </si>
  <si>
    <t>00-15</t>
  </si>
  <si>
    <t>00-15</t>
    <phoneticPr fontId="2"/>
  </si>
  <si>
    <t>00-16</t>
  </si>
  <si>
    <t>00-16</t>
    <phoneticPr fontId="2"/>
  </si>
  <si>
    <t>00-17</t>
  </si>
  <si>
    <t>00-17</t>
    <phoneticPr fontId="2"/>
  </si>
  <si>
    <t>00-19</t>
  </si>
  <si>
    <t>00-19</t>
    <phoneticPr fontId="2"/>
  </si>
  <si>
    <t>08-02</t>
  </si>
  <si>
    <t>08-02</t>
    <phoneticPr fontId="2"/>
  </si>
  <si>
    <t>08-03</t>
  </si>
  <si>
    <t>08-03</t>
    <phoneticPr fontId="2"/>
  </si>
  <si>
    <t>08-04</t>
  </si>
  <si>
    <t>08-04</t>
    <phoneticPr fontId="2"/>
  </si>
  <si>
    <t>09-02</t>
  </si>
  <si>
    <t>09-02</t>
    <phoneticPr fontId="2"/>
  </si>
  <si>
    <t>02-04</t>
  </si>
  <si>
    <t>02-04</t>
    <phoneticPr fontId="2"/>
  </si>
  <si>
    <t>03-07</t>
  </si>
  <si>
    <t>03-07</t>
    <phoneticPr fontId="2"/>
  </si>
  <si>
    <t>11-07</t>
  </si>
  <si>
    <t>11-07</t>
    <phoneticPr fontId="2"/>
  </si>
  <si>
    <t>11-08</t>
  </si>
  <si>
    <t>11-08</t>
    <phoneticPr fontId="2"/>
  </si>
  <si>
    <t>15-06</t>
  </si>
  <si>
    <t>15-06</t>
    <phoneticPr fontId="2"/>
  </si>
  <si>
    <t>00-01</t>
    <phoneticPr fontId="2"/>
  </si>
  <si>
    <t>データの個数 : 蔵書番号</t>
  </si>
  <si>
    <t>蔵書番号</t>
  </si>
  <si>
    <t>購入日
(or蔵書本
発行日)</t>
  </si>
  <si>
    <t>初版
発行日</t>
  </si>
  <si>
    <t>タイトル
【一覧表Max2行】</t>
  </si>
  <si>
    <t>(空白)</t>
  </si>
  <si>
    <t>？</t>
  </si>
  <si>
    <t>日本海洋地図1:4,500,000</t>
  </si>
  <si>
    <t>地球白書</t>
  </si>
  <si>
    <t>かけがえのない地球を大切に</t>
  </si>
  <si>
    <t>00-04</t>
  </si>
  <si>
    <t>地球環境の視点に立った世直し論</t>
  </si>
  <si>
    <t>地球環境の事典</t>
  </si>
  <si>
    <t>自然の権利</t>
  </si>
  <si>
    <t>地球温暖化対策と環境税</t>
  </si>
  <si>
    <t>環境ホルモンって何だろう</t>
  </si>
  <si>
    <t>環境ホルモンと日本の危機</t>
  </si>
  <si>
    <t>もっと知りたい環境ホルモンとダイオキシン</t>
  </si>
  <si>
    <t>地球環境と日本経済</t>
  </si>
  <si>
    <t>森と緑の中国史</t>
  </si>
  <si>
    <t>原発はなぜこわいか&lt;増補版&gt;</t>
  </si>
  <si>
    <t>“奪われし未来”を取り戻せ</t>
  </si>
  <si>
    <t>儲けることにきれい汚いはない</t>
  </si>
  <si>
    <t>指導者の姿勢</t>
  </si>
  <si>
    <t>地球はいつまで我慢できるか</t>
  </si>
  <si>
    <t>森林の100不思議</t>
  </si>
  <si>
    <t>環境NGOの1年間</t>
  </si>
  <si>
    <t>コレラが街にやってくる</t>
  </si>
  <si>
    <t>環境ハンドブック</t>
  </si>
  <si>
    <t>アジアにおける森林の消失と保全</t>
  </si>
  <si>
    <t>中国が死んでも日本が勝てない7つの理由</t>
  </si>
  <si>
    <t>地球温暖化と森林ビジネス</t>
  </si>
  <si>
    <t>環境倫理学ノート</t>
  </si>
  <si>
    <t>ぼくらの村にアンズが実った</t>
  </si>
  <si>
    <t>手にとるように環境問題がわかる本</t>
  </si>
  <si>
    <t>新･地球環境ビジネス2003-2004</t>
  </si>
  <si>
    <t>あなたにもできる地球を救う森づくり</t>
  </si>
  <si>
    <t>おもしろい海・気になる海Q &amp; A</t>
  </si>
  <si>
    <t>水は答えを知っている②</t>
  </si>
  <si>
    <t>山から始まる自然保護</t>
  </si>
  <si>
    <t>現代ブータンを知るための60章</t>
  </si>
  <si>
    <t>環境と文明</t>
  </si>
  <si>
    <t>気象大異変</t>
  </si>
  <si>
    <t>自然と生体に学ぶバイオミミクリー</t>
  </si>
  <si>
    <t>史上最強の経済大国 日本は買いだ</t>
  </si>
  <si>
    <t>米中が激突する日</t>
  </si>
  <si>
    <t>水素エネルギーがわかる本</t>
  </si>
  <si>
    <t>生物と無生物のあいだ</t>
  </si>
  <si>
    <t>利用者の行動と体験</t>
  </si>
  <si>
    <t>森は地球のたからもの１ 森が泣いている</t>
  </si>
  <si>
    <t>水を燃やす技術</t>
  </si>
  <si>
    <t>低炭素エコノミー</t>
  </si>
  <si>
    <t>森は地球のたからもの２ 森は生命の源</t>
  </si>
  <si>
    <t>森は地球のたからもの３ 森が泣いている</t>
  </si>
  <si>
    <t>地球異変</t>
  </si>
  <si>
    <t>自然と国家と人間と</t>
  </si>
  <si>
    <t>環境思想とは何か</t>
  </si>
  <si>
    <t>世界一空が美しい大陸</t>
  </si>
  <si>
    <t>想像するちから</t>
  </si>
  <si>
    <t>石が語るアンコール遺跡</t>
  </si>
  <si>
    <t>職業は武装解除</t>
  </si>
  <si>
    <t>ブータンの花&lt;新版&gt;</t>
  </si>
  <si>
    <t>楽しい気象観察図鑑</t>
  </si>
  <si>
    <t>深海で生命の起源を探る</t>
  </si>
  <si>
    <t>海に暮らす無脊椎動物のふしぎ</t>
  </si>
  <si>
    <t>太陽の神秘DVD BOOK</t>
  </si>
  <si>
    <t>貢献する心</t>
  </si>
  <si>
    <t>瓦礫を活かす「森の防波堤」が命を守る</t>
  </si>
  <si>
    <t>絶滅危機動物</t>
  </si>
  <si>
    <t>鳥の足型･足跡ﾊﾝﾄﾞｸﾞｯｸ</t>
  </si>
  <si>
    <t>動物たちの130年</t>
  </si>
  <si>
    <t>国会事故調報告書</t>
  </si>
  <si>
    <t>昔々の上野動物園,絵はがき物語</t>
  </si>
  <si>
    <t>2052-今後40年のグローバル予測</t>
  </si>
  <si>
    <t>里山資本主義</t>
  </si>
  <si>
    <t>人類が絶滅する6のシナリオ</t>
  </si>
  <si>
    <t>2020年の産業</t>
  </si>
  <si>
    <t>地球のしくみ</t>
  </si>
  <si>
    <t>幸福の国と呼ばれて</t>
  </si>
  <si>
    <t>近現代史の旅 真実を求めて</t>
  </si>
  <si>
    <t>地方消滅</t>
  </si>
  <si>
    <t>エネルギービジョン</t>
  </si>
  <si>
    <t>100年予測</t>
  </si>
  <si>
    <t>続･１００年予測</t>
  </si>
  <si>
    <t>ﾄﾞｷｭﾒﾝﾄ御嶽山大噴火</t>
  </si>
  <si>
    <t>失敗の本質</t>
  </si>
  <si>
    <t>原子爆弾１９３８～１９５０年</t>
  </si>
  <si>
    <t>日韓対立の真相</t>
  </si>
  <si>
    <t>植物はすごい</t>
  </si>
  <si>
    <t>ネパールに学校をつくる</t>
  </si>
  <si>
    <t>ウィルスと感染症</t>
  </si>
  <si>
    <t>水大循環と暮らし</t>
  </si>
  <si>
    <t>面白いほど宇宙がわかる15の言の葉</t>
  </si>
  <si>
    <t>水力発電が日本を救う</t>
  </si>
  <si>
    <t>地球を「売り物」にする人たち</t>
  </si>
  <si>
    <t>入門トランプ政権</t>
  </si>
  <si>
    <t>無農薬野菜作りの新鉄則</t>
  </si>
  <si>
    <t>骨が語る日本人の歴史</t>
  </si>
  <si>
    <t>生命の逆襲</t>
  </si>
  <si>
    <t>最古の文字なのか？</t>
  </si>
  <si>
    <t>総計</t>
  </si>
  <si>
    <t>05-01</t>
    <phoneticPr fontId="2"/>
  </si>
  <si>
    <t>06-01</t>
    <phoneticPr fontId="2"/>
  </si>
  <si>
    <t>06-02</t>
    <phoneticPr fontId="2"/>
  </si>
  <si>
    <t>08-01</t>
    <phoneticPr fontId="2"/>
  </si>
  <si>
    <t>10-01</t>
    <phoneticPr fontId="2"/>
  </si>
  <si>
    <t>13-01</t>
    <phoneticPr fontId="2"/>
  </si>
  <si>
    <t>13-02</t>
    <phoneticPr fontId="2"/>
  </si>
  <si>
    <t>13-03</t>
    <phoneticPr fontId="2"/>
  </si>
  <si>
    <t>13-04</t>
    <phoneticPr fontId="2"/>
  </si>
  <si>
    <t>13-05</t>
  </si>
  <si>
    <t>13-05</t>
    <phoneticPr fontId="2"/>
  </si>
  <si>
    <t>14-01</t>
    <phoneticPr fontId="2"/>
  </si>
  <si>
    <t>14-02</t>
    <phoneticPr fontId="2"/>
  </si>
  <si>
    <t>14-05</t>
    <phoneticPr fontId="2"/>
  </si>
  <si>
    <t>14-06</t>
    <phoneticPr fontId="2"/>
  </si>
  <si>
    <t>15-03</t>
    <phoneticPr fontId="2"/>
  </si>
  <si>
    <t>15-07</t>
  </si>
  <si>
    <t>15-07</t>
    <phoneticPr fontId="2"/>
  </si>
  <si>
    <t>15-08</t>
  </si>
  <si>
    <t>15-08</t>
    <phoneticPr fontId="2"/>
  </si>
  <si>
    <t>15-09</t>
  </si>
  <si>
    <t>15-09</t>
    <phoneticPr fontId="2"/>
  </si>
  <si>
    <t>17-02</t>
    <phoneticPr fontId="2"/>
  </si>
  <si>
    <t>17-03</t>
    <phoneticPr fontId="2"/>
  </si>
  <si>
    <t>00-08</t>
    <phoneticPr fontId="2"/>
  </si>
  <si>
    <t>00-09</t>
    <phoneticPr fontId="2"/>
  </si>
  <si>
    <t>03-01</t>
    <phoneticPr fontId="2"/>
  </si>
  <si>
    <t>03-02</t>
    <phoneticPr fontId="2"/>
  </si>
  <si>
    <t>03-03</t>
    <phoneticPr fontId="2"/>
  </si>
  <si>
    <t>03-04</t>
    <phoneticPr fontId="2"/>
  </si>
  <si>
    <t>11-01</t>
    <phoneticPr fontId="2"/>
  </si>
  <si>
    <t>11-02</t>
    <phoneticPr fontId="2"/>
  </si>
  <si>
    <t>11-03</t>
    <phoneticPr fontId="2"/>
  </si>
  <si>
    <t>11-04</t>
    <phoneticPr fontId="2"/>
  </si>
  <si>
    <t>00-18</t>
    <phoneticPr fontId="2"/>
  </si>
  <si>
    <t>龍野 廣道</t>
  </si>
  <si>
    <t>龍野 廣道</t>
    <rPh sb="0" eb="2">
      <t>タツノ</t>
    </rPh>
    <rPh sb="3" eb="5">
      <t>ヒロミチ</t>
    </rPh>
    <phoneticPr fontId="2"/>
  </si>
  <si>
    <t>3-15</t>
  </si>
  <si>
    <t>3-16</t>
  </si>
  <si>
    <t>3-17</t>
  </si>
  <si>
    <t>3-18</t>
  </si>
  <si>
    <t>3-19</t>
  </si>
  <si>
    <t>かけがえのない地球を大切に</t>
    <rPh sb="7" eb="9">
      <t>チキュウ</t>
    </rPh>
    <rPh sb="10" eb="12">
      <t>タイセツ</t>
    </rPh>
    <phoneticPr fontId="2"/>
  </si>
  <si>
    <t>新･世界環境保全戦略</t>
    <rPh sb="0" eb="1">
      <t>シン</t>
    </rPh>
    <rPh sb="2" eb="4">
      <t>セカイ</t>
    </rPh>
    <rPh sb="4" eb="6">
      <t>カンキョウ</t>
    </rPh>
    <rPh sb="6" eb="8">
      <t>ホゼン</t>
    </rPh>
    <rPh sb="8" eb="10">
      <t>センリャク</t>
    </rPh>
    <phoneticPr fontId="2"/>
  </si>
  <si>
    <t>地球のしくみ</t>
    <rPh sb="0" eb="2">
      <t>チキュウ</t>
    </rPh>
    <phoneticPr fontId="2"/>
  </si>
  <si>
    <t>地球の誕生から46億年の歴史と内部構造まで</t>
    <rPh sb="0" eb="2">
      <t>チキュウ</t>
    </rPh>
    <rPh sb="3" eb="5">
      <t>タンジョウ</t>
    </rPh>
    <rPh sb="9" eb="11">
      <t>オクネン</t>
    </rPh>
    <rPh sb="12" eb="14">
      <t>レキシ</t>
    </rPh>
    <rPh sb="15" eb="17">
      <t>ナイブ</t>
    </rPh>
    <rPh sb="17" eb="19">
      <t>コウゾウ</t>
    </rPh>
    <phoneticPr fontId="2"/>
  </si>
  <si>
    <t>新星出版</t>
    <rPh sb="0" eb="2">
      <t>シンセイ</t>
    </rPh>
    <rPh sb="2" eb="4">
      <t>シュッパン</t>
    </rPh>
    <phoneticPr fontId="2"/>
  </si>
  <si>
    <t>ｶﾗｰ版徹底図解</t>
    <rPh sb="3" eb="4">
      <t>バン</t>
    </rPh>
    <rPh sb="4" eb="6">
      <t>テッテイ</t>
    </rPh>
    <rPh sb="6" eb="8">
      <t>ズカイ</t>
    </rPh>
    <phoneticPr fontId="2"/>
  </si>
  <si>
    <t>新･地球環境ビジネス2003-2004</t>
    <rPh sb="0" eb="1">
      <t>シン</t>
    </rPh>
    <rPh sb="2" eb="4">
      <t>チキュウ</t>
    </rPh>
    <rPh sb="4" eb="6">
      <t>カンキョウ</t>
    </rPh>
    <phoneticPr fontId="2"/>
  </si>
  <si>
    <t>450</t>
    <phoneticPr fontId="2"/>
  </si>
  <si>
    <t>223p</t>
    <phoneticPr fontId="2"/>
  </si>
  <si>
    <t>新星出版社編集部【編】</t>
    <phoneticPr fontId="2"/>
  </si>
  <si>
    <t>地球</t>
    <rPh sb="0" eb="2">
      <t>チキュウ</t>
    </rPh>
    <phoneticPr fontId="2"/>
  </si>
  <si>
    <t>519.8</t>
    <phoneticPr fontId="2"/>
  </si>
  <si>
    <t>21X15cm</t>
    <phoneticPr fontId="2"/>
  </si>
  <si>
    <t>358p</t>
    <phoneticPr fontId="2"/>
  </si>
  <si>
    <t>519</t>
    <phoneticPr fontId="2"/>
  </si>
  <si>
    <t>493p</t>
    <phoneticPr fontId="2"/>
  </si>
  <si>
    <t>産学社</t>
    <phoneticPr fontId="2"/>
  </si>
  <si>
    <t>4-01</t>
    <phoneticPr fontId="2"/>
  </si>
  <si>
    <t>4-02</t>
  </si>
  <si>
    <t>4-03</t>
  </si>
  <si>
    <t>ページ数</t>
    <phoneticPr fontId="2"/>
  </si>
  <si>
    <t>519.13</t>
    <phoneticPr fontId="2"/>
  </si>
  <si>
    <t>259p</t>
    <phoneticPr fontId="2"/>
  </si>
  <si>
    <t>なお、私が例会当日に行っている事を事細かに記載しましたが、</t>
  </si>
  <si>
    <t>準備作業の一環として、気が付かれた方に対応して頂ければ充分だと思います。</t>
  </si>
  <si>
    <t>(１)「蔵書一覧兼貸出簿」更新</t>
  </si>
  <si>
    <t>    本件は以下の通り対応済みです。</t>
  </si>
  <si>
    <t>    昨日交詢社に行く用事があり、ｼﾞｭﾗﾙﾐﾝﾄﾗﾝｸに入っている例会備付用は、</t>
  </si>
  <si>
    <t>    HPと同じ内容の最新版に差替えて置きましたので、今回は対応不要です。</t>
  </si>
  <si>
    <t>(２)貸出･返却対応</t>
  </si>
  <si>
    <t>ａ．個々の手続きは、各自で行って頂く事で皆様にご案内をしています。</t>
  </si>
  <si>
    <t>    何か聞かれましたら以下の「使い方」に従ってご案内下さい。</t>
  </si>
  <si>
    <t>    ⇒【&lt;交詢社 地球環境研究会&gt; 蔵書 使い方（取扱い要領）】</t>
  </si>
  <si>
    <r>
      <t>    （「使い方」は、例会備付用には紙で</t>
    </r>
    <r>
      <rPr>
        <sz val="11"/>
        <rFont val="ＭＳ Ｐゴシック"/>
        <family val="3"/>
        <charset val="128"/>
      </rPr>
      <t>ｸﾘｱｰﾌｫﾙﾀﾞｰ</t>
    </r>
    <r>
      <rPr>
        <sz val="11"/>
        <rFont val="ＭＳ Ｐ明朝"/>
        <family val="1"/>
        <charset val="128"/>
      </rPr>
      <t>に、</t>
    </r>
  </si>
  <si>
    <t>    　HPには貼付ファイルに記載しています）</t>
  </si>
  <si>
    <t>ｂ．委員の方で、皆様が集まる前に、以下の対応をして頂ければ良いかと思います。</t>
  </si>
  <si>
    <r>
      <t>    ①</t>
    </r>
    <r>
      <rPr>
        <sz val="11"/>
        <rFont val="ＭＳ Ｐ明朝"/>
        <family val="1"/>
        <charset val="128"/>
      </rPr>
      <t>ｼﾞｭﾗﾙﾐﾝﾄﾗﾝｸを開けて、本を取出せる様にする。</t>
    </r>
  </si>
  <si>
    <t>   　 (一部の大型本はダンボールに入っています)</t>
  </si>
  <si>
    <r>
      <t>    ②ｸﾘｱｰﾌｫﾙﾀﾞｰの</t>
    </r>
    <r>
      <rPr>
        <sz val="11"/>
        <rFont val="ＭＳ Ｐ明朝"/>
        <family val="1"/>
        <charset val="128"/>
      </rPr>
      <t>「蔵書一覧兼貸出簿」を取出して見易い所に置く。</t>
    </r>
  </si>
  <si>
    <r>
      <t>    ③</t>
    </r>
    <r>
      <rPr>
        <sz val="11"/>
        <rFont val="ＭＳ Ｐ明朝"/>
        <family val="1"/>
        <charset val="128"/>
      </rPr>
      <t>これは必須ではありませんが、</t>
    </r>
  </si>
  <si>
    <t>    　もしも机にスペースがあれば新規購入本を平積みして置く位でしょうか。</t>
  </si>
  <si>
    <t>(３)事後処理</t>
  </si>
  <si>
    <t>    もしも以下の点についてご連絡を頂ければ「蔵書一覧」に反映します。</t>
  </si>
  <si>
    <t>ａ．当日の新たな貸出・返却がありましたら、その蔵書番号と氏名を連絡下さい。</t>
  </si>
  <si>
    <t>ｂ．新規購入本（「蔵書一覧」未掲載）については、以下の事項をご連絡下さい。</t>
  </si>
  <si>
    <t>    ①「書名」、②「著者(主筆者、編者)」、③「購入年月日」</t>
  </si>
  <si>
    <t>    &lt;以下は出来れば&gt;④「サブタイトル」、⑤「帯」、⑥「出版社」、⑦「初版日(月日)」</t>
  </si>
  <si>
    <t>深刻化する環境問題に対処するため，企業は何ができるのか，どこへ向かおうとしているのか．トヨタ自動車，富士ゼロックスなど，日本を代表する企業人18人が，21世紀への公約として，様々な実践や経営戦略を語る．</t>
    <phoneticPr fontId="2"/>
  </si>
  <si>
    <t>アジアにおける森林の消失と保全</t>
    <phoneticPr fontId="2"/>
  </si>
  <si>
    <t>654</t>
    <phoneticPr fontId="2"/>
  </si>
  <si>
    <t>324p</t>
    <phoneticPr fontId="2"/>
  </si>
  <si>
    <t>650.4</t>
    <phoneticPr fontId="2"/>
  </si>
  <si>
    <t>215p</t>
    <phoneticPr fontId="2"/>
  </si>
  <si>
    <t>302.22</t>
    <phoneticPr fontId="2"/>
  </si>
  <si>
    <t>30</t>
    <phoneticPr fontId="2"/>
  </si>
  <si>
    <t>「巨大ﾏｰｹｯﾄ」幻想をあばく！</t>
    <rPh sb="1" eb="3">
      <t>キョダイ</t>
    </rPh>
    <rPh sb="9" eb="11">
      <t>ゲンソウ</t>
    </rPh>
    <phoneticPr fontId="2"/>
  </si>
  <si>
    <t>575.5</t>
    <phoneticPr fontId="2"/>
  </si>
  <si>
    <t>268p</t>
    <phoneticPr fontId="2"/>
  </si>
  <si>
    <t>57</t>
    <phoneticPr fontId="2"/>
  </si>
  <si>
    <t>452</t>
    <phoneticPr fontId="2"/>
  </si>
  <si>
    <t>294p</t>
    <phoneticPr fontId="2"/>
  </si>
  <si>
    <t>519</t>
    <phoneticPr fontId="2"/>
  </si>
  <si>
    <t>206p</t>
    <phoneticPr fontId="2"/>
  </si>
  <si>
    <t>昔々の上野動物園,絵はがき物語</t>
    <rPh sb="0" eb="2">
      <t>ムカシムカシ</t>
    </rPh>
    <rPh sb="3" eb="5">
      <t>ウエノ</t>
    </rPh>
    <rPh sb="5" eb="8">
      <t>ドウブツエン</t>
    </rPh>
    <rPh sb="9" eb="10">
      <t>エ</t>
    </rPh>
    <rPh sb="13" eb="15">
      <t>モノガタリ</t>
    </rPh>
    <phoneticPr fontId="2"/>
  </si>
  <si>
    <t>小宮輝之,大渕希郷監修</t>
    <rPh sb="0" eb="2">
      <t>コミヤ</t>
    </rPh>
    <rPh sb="2" eb="4">
      <t>テルユキ</t>
    </rPh>
    <rPh sb="5" eb="7">
      <t>オオブチ</t>
    </rPh>
    <rPh sb="7" eb="8">
      <t>キ</t>
    </rPh>
    <rPh sb="8" eb="9">
      <t>ゴウ</t>
    </rPh>
    <phoneticPr fontId="2"/>
  </si>
  <si>
    <t>根本順吉,山田國廣監修</t>
    <rPh sb="0" eb="2">
      <t>ネモト</t>
    </rPh>
    <rPh sb="2" eb="3">
      <t>ジュン</t>
    </rPh>
    <rPh sb="3" eb="4">
      <t>キチ</t>
    </rPh>
    <rPh sb="5" eb="7">
      <t>ヤマダ</t>
    </rPh>
    <rPh sb="7" eb="8">
      <t>クニ</t>
    </rPh>
    <rPh sb="8" eb="9">
      <t>ヒロ</t>
    </rPh>
    <rPh sb="9" eb="11">
      <t>カンシュウ</t>
    </rPh>
    <phoneticPr fontId="2"/>
  </si>
  <si>
    <t>日本よ,森の環境国家たれ</t>
  </si>
  <si>
    <t>谷井一彦</t>
  </si>
  <si>
    <t>谷井一彦</t>
    <rPh sb="0" eb="2">
      <t>ヤツイ</t>
    </rPh>
    <rPh sb="2" eb="4">
      <t>カズヒコ</t>
    </rPh>
    <phoneticPr fontId="2"/>
  </si>
  <si>
    <t>レッドリストに掲載された絶滅危機動物約３００種掲載｡絶滅してしまった動物の情報も満載｡</t>
  </si>
  <si>
    <t>21世紀に生き残るために－地球ｻﾐｯﾄ屁の指針
1992年６月のリオデジャネイロ地球サミットへの指針として,国際自然保護連合／国連環境計画／世界自然保護基金の三者が協議を重ね作成した教書｡「持続可能な生活様式実現のために,地球を大切にする方策」を具体的に提示｡</t>
    <rPh sb="2" eb="4">
      <t>セイキ</t>
    </rPh>
    <rPh sb="5" eb="6">
      <t>イ</t>
    </rPh>
    <rPh sb="7" eb="8">
      <t>ノコ</t>
    </rPh>
    <rPh sb="13" eb="15">
      <t>チキュウ</t>
    </rPh>
    <rPh sb="19" eb="20">
      <t>ヘ</t>
    </rPh>
    <rPh sb="21" eb="23">
      <t>シシン</t>
    </rPh>
    <phoneticPr fontId="2"/>
  </si>
  <si>
    <t>無資源国家ニッポンが資源大国になる日｡</t>
  </si>
  <si>
    <t>森,湖,山,川,海―私たちをとりまく大自然は,驚異的なまでに精緻な生命維持装置だ｡それがいま,温暖化,酸性雨,石油流出など致命的な危機にさらされている｡はたして,地球は生きのびられるのか？豊かな生態系に恵まれた「最後の楽園」へ,第一級の生態学者が調査に旅立った｡ｻｹが遡るｱﾗｽｶの川,ﾏﾝｸﾞﾛｰﾌﾞの繁るﾌﾛﾘﾀﾞの湿原,ｱﾏｿﾞﾝ流域の熱帯雨林,ｼﾞｬﾜの海のｻﾝｺﾞ礁域,野生動物の宝庫ﾁﾍﾞｯﾄ高原…｡精力的なﾌｨｰﾙﾄﾞﾜｰｸと最先端の研究をもとに,自然と人間の共生の可能性をさぐる｡</t>
    <phoneticPr fontId="2"/>
  </si>
  <si>
    <t>472.258</t>
    <phoneticPr fontId="2"/>
  </si>
  <si>
    <t>162p</t>
    <phoneticPr fontId="2"/>
  </si>
  <si>
    <t>402.979</t>
    <phoneticPr fontId="2"/>
  </si>
  <si>
    <t>105p</t>
    <phoneticPr fontId="2"/>
  </si>
  <si>
    <t>47</t>
    <phoneticPr fontId="2"/>
  </si>
  <si>
    <t>40</t>
    <phoneticPr fontId="2"/>
  </si>
  <si>
    <t>入門トランプ政権</t>
    <phoneticPr fontId="2"/>
  </si>
  <si>
    <t>「壊し屋」大統領は世界をどう変えるのか</t>
    <phoneticPr fontId="2"/>
  </si>
  <si>
    <t>無農薬野菜作りの新鉄則</t>
    <phoneticPr fontId="2"/>
  </si>
  <si>
    <t>片山一道</t>
    <phoneticPr fontId="2"/>
  </si>
  <si>
    <t>骨が語る日本人の歴史</t>
    <phoneticPr fontId="2"/>
  </si>
  <si>
    <t>日本人とは何者か</t>
    <phoneticPr fontId="2"/>
  </si>
  <si>
    <t>福岡伸一</t>
    <phoneticPr fontId="2"/>
  </si>
  <si>
    <t>生命の逆襲</t>
    <phoneticPr fontId="2"/>
  </si>
  <si>
    <t>最古の文字なのか？</t>
    <phoneticPr fontId="2"/>
  </si>
  <si>
    <t>氷河期の洞窟の３２の記号の謎を解く</t>
    <phoneticPr fontId="2"/>
  </si>
  <si>
    <t>篠田謙一</t>
    <phoneticPr fontId="2"/>
  </si>
  <si>
    <t>7-01</t>
    <phoneticPr fontId="2"/>
  </si>
  <si>
    <t>7-02</t>
    <phoneticPr fontId="2"/>
  </si>
  <si>
    <t>7-03</t>
    <phoneticPr fontId="2"/>
  </si>
  <si>
    <t>7-04</t>
    <phoneticPr fontId="2"/>
  </si>
  <si>
    <t>7-05</t>
    <phoneticPr fontId="2"/>
  </si>
  <si>
    <t>7-06</t>
    <phoneticPr fontId="2"/>
  </si>
  <si>
    <t>人類</t>
    <rPh sb="0" eb="2">
      <t>ジンルイ</t>
    </rPh>
    <phoneticPr fontId="2"/>
  </si>
  <si>
    <t>岡崎 洋監修  松野 弘訳</t>
  </si>
  <si>
    <t>真崎克彦 菊池めぐみ</t>
  </si>
  <si>
    <t xml:space="preserve"> 瀬奈秀明 大武美保 谷川多佳子 長谷川真理子 大橋力共著</t>
  </si>
  <si>
    <t>夏目 大</t>
  </si>
  <si>
    <t>秋元圭吾 永田 豊</t>
  </si>
  <si>
    <t>文・天笠智祐 絵・勝又 進</t>
  </si>
  <si>
    <t>豊田章一郎 後藤康男 山路敬三 山之内秀一郎 谷口正次 岡田卓也 岡部敬一郎 藤村宏幸 小林陽太郎 樋口廣太郎 渡辺 環 今村一輔 山本幸助 牛尾治朗 津室隆夫 安西邦夫 福原義春 那須 翔</t>
  </si>
  <si>
    <t>楽しい気象観察図鑑</t>
    <phoneticPr fontId="2"/>
  </si>
  <si>
    <t>451</t>
    <phoneticPr fontId="2"/>
  </si>
  <si>
    <t>155p</t>
    <phoneticPr fontId="2"/>
  </si>
  <si>
    <t>504</t>
    <phoneticPr fontId="2"/>
  </si>
  <si>
    <t>397p</t>
    <phoneticPr fontId="2"/>
  </si>
  <si>
    <t>519.04</t>
    <phoneticPr fontId="2"/>
  </si>
  <si>
    <t>18cm</t>
    <phoneticPr fontId="2"/>
  </si>
  <si>
    <t>環境ホルモンって何だろう</t>
    <phoneticPr fontId="2"/>
  </si>
  <si>
    <t>481.35</t>
    <phoneticPr fontId="2"/>
  </si>
  <si>
    <t>229p</t>
    <phoneticPr fontId="2"/>
  </si>
  <si>
    <t>435.44</t>
    <phoneticPr fontId="2"/>
  </si>
  <si>
    <t>238p</t>
    <phoneticPr fontId="2"/>
  </si>
  <si>
    <t>43</t>
    <phoneticPr fontId="2"/>
  </si>
  <si>
    <t>220p</t>
    <phoneticPr fontId="2"/>
  </si>
  <si>
    <t>431p</t>
    <phoneticPr fontId="2"/>
  </si>
  <si>
    <t>302.258</t>
    <phoneticPr fontId="2"/>
  </si>
  <si>
    <t>230p</t>
    <phoneticPr fontId="2"/>
  </si>
  <si>
    <t>環境ホルモンと日本の危機</t>
    <phoneticPr fontId="2"/>
  </si>
  <si>
    <t>203p</t>
    <phoneticPr fontId="2"/>
  </si>
  <si>
    <t>480.76</t>
    <phoneticPr fontId="2"/>
  </si>
  <si>
    <t>210.6</t>
    <phoneticPr fontId="2"/>
  </si>
  <si>
    <t>227p</t>
    <phoneticPr fontId="2"/>
  </si>
  <si>
    <t>653.4</t>
    <phoneticPr fontId="2"/>
  </si>
  <si>
    <t>280p</t>
    <phoneticPr fontId="2"/>
  </si>
  <si>
    <t>391.2</t>
    <phoneticPr fontId="2"/>
  </si>
  <si>
    <t>15X11cm</t>
    <phoneticPr fontId="2"/>
  </si>
  <si>
    <t>413p</t>
    <phoneticPr fontId="2"/>
  </si>
  <si>
    <t>319.102</t>
    <phoneticPr fontId="2"/>
  </si>
  <si>
    <t>252p</t>
    <phoneticPr fontId="2"/>
  </si>
  <si>
    <t>28cm</t>
    <phoneticPr fontId="2"/>
  </si>
  <si>
    <t>493.8</t>
    <phoneticPr fontId="2"/>
  </si>
  <si>
    <t>日本大使が初めて明かした日韓外交戦の舞台裏｡慰安婦像の設置と大統領の竹島上陸｡在韓大使の苦悩と選択｡</t>
  </si>
  <si>
    <t>面白いほど宇宙がわかる15の言の葉</t>
    <rPh sb="0" eb="2">
      <t>オモシロ</t>
    </rPh>
    <rPh sb="5" eb="7">
      <t>ウチュウ</t>
    </rPh>
    <rPh sb="14" eb="15">
      <t>コト</t>
    </rPh>
    <rPh sb="16" eb="17">
      <t>ハ</t>
    </rPh>
    <phoneticPr fontId="2"/>
  </si>
  <si>
    <t>渡部潤一</t>
    <rPh sb="0" eb="2">
      <t>ワタナベ</t>
    </rPh>
    <rPh sb="2" eb="4">
      <t>ジュンイチ</t>
    </rPh>
    <phoneticPr fontId="2"/>
  </si>
  <si>
    <t>小学館101新書</t>
  </si>
  <si>
    <t>小学館</t>
    <rPh sb="0" eb="3">
      <t>ショウガッカン</t>
    </rPh>
    <phoneticPr fontId="2"/>
  </si>
  <si>
    <t>水力発電が日本を救う</t>
    <rPh sb="0" eb="2">
      <t>スイリョク</t>
    </rPh>
    <rPh sb="2" eb="4">
      <t>ハツデン</t>
    </rPh>
    <rPh sb="5" eb="7">
      <t>ニホン</t>
    </rPh>
    <rPh sb="8" eb="9">
      <t>スク</t>
    </rPh>
    <phoneticPr fontId="2"/>
  </si>
  <si>
    <t>竹村広太郎</t>
    <rPh sb="0" eb="2">
      <t>タケムラ</t>
    </rPh>
    <rPh sb="2" eb="5">
      <t>コウタロウ</t>
    </rPh>
    <phoneticPr fontId="2"/>
  </si>
  <si>
    <t>地球を「売り物」にする人たち</t>
    <rPh sb="0" eb="2">
      <t>チキュウ</t>
    </rPh>
    <rPh sb="4" eb="5">
      <t>ウ</t>
    </rPh>
    <rPh sb="6" eb="7">
      <t>モノ</t>
    </rPh>
    <rPh sb="11" eb="12">
      <t>ヒト</t>
    </rPh>
    <phoneticPr fontId="2"/>
  </si>
  <si>
    <t>異常気象がもたらす不都合な「現実」</t>
    <rPh sb="0" eb="2">
      <t>イジョウ</t>
    </rPh>
    <rPh sb="2" eb="4">
      <t>キショウ</t>
    </rPh>
    <rPh sb="9" eb="12">
      <t>フツゴウ</t>
    </rPh>
    <rPh sb="14" eb="16">
      <t>ゲンジツ</t>
    </rPh>
    <phoneticPr fontId="2"/>
  </si>
  <si>
    <t>ﾀﾞｲﾔﾓﾝﾄﾞ社</t>
    <rPh sb="8" eb="9">
      <t>シャ</t>
    </rPh>
    <phoneticPr fontId="2"/>
  </si>
  <si>
    <t>ﾏｯｹﾝｼﾞｰ･ﾌｧﾝｸ</t>
    <phoneticPr fontId="2"/>
  </si>
  <si>
    <t>17-18</t>
  </si>
  <si>
    <t>17-18</t>
    <phoneticPr fontId="2"/>
  </si>
  <si>
    <t>ヒトと文明</t>
  </si>
  <si>
    <t>尾本恵市</t>
    <phoneticPr fontId="2"/>
  </si>
  <si>
    <t>17-16</t>
  </si>
  <si>
    <t>儒教に支配された中国人と韓国人の悲劇</t>
  </si>
  <si>
    <t>17-17</t>
  </si>
  <si>
    <t>ヒトと文明</t>
    <phoneticPr fontId="2"/>
  </si>
  <si>
    <t>狩猟採集民から現代を見る</t>
    <phoneticPr fontId="2"/>
  </si>
  <si>
    <t>筑摩書房</t>
    <phoneticPr fontId="2"/>
  </si>
  <si>
    <t>ちくま新書</t>
    <phoneticPr fontId="2"/>
  </si>
  <si>
    <t>469</t>
    <phoneticPr fontId="2"/>
  </si>
  <si>
    <t>978-4-480-06933-7</t>
    <phoneticPr fontId="2"/>
  </si>
  <si>
    <t>9-01</t>
    <phoneticPr fontId="2"/>
  </si>
  <si>
    <t>9-02</t>
    <phoneticPr fontId="2"/>
  </si>
  <si>
    <t>9-03</t>
    <phoneticPr fontId="2"/>
  </si>
  <si>
    <t>東洋経済新報社</t>
    <rPh sb="0" eb="2">
      <t>トウヨウ</t>
    </rPh>
    <rPh sb="2" eb="4">
      <t>ケイザイ</t>
    </rPh>
    <rPh sb="4" eb="6">
      <t>シンポウ</t>
    </rPh>
    <rPh sb="6" eb="7">
      <t>シャ</t>
    </rPh>
    <phoneticPr fontId="2"/>
  </si>
  <si>
    <t>天文学は天の文学！
日常用語として使われている天文､宇宙の言葉から宇宙の全貌を読み解いていく天文ｴｯｾｲ</t>
    <rPh sb="0" eb="3">
      <t>テンモンガク</t>
    </rPh>
    <rPh sb="4" eb="5">
      <t>テン</t>
    </rPh>
    <rPh sb="6" eb="8">
      <t>ブンガク</t>
    </rPh>
    <phoneticPr fontId="2"/>
  </si>
  <si>
    <t>6-02</t>
    <phoneticPr fontId="2"/>
  </si>
  <si>
    <t>6-03</t>
    <phoneticPr fontId="2"/>
  </si>
  <si>
    <t>6-01</t>
    <phoneticPr fontId="2"/>
  </si>
  <si>
    <t>宇宙</t>
    <rPh sb="0" eb="2">
      <t>ウチュウ</t>
    </rPh>
    <phoneticPr fontId="2"/>
  </si>
  <si>
    <t>水大循環と暮らし</t>
    <phoneticPr fontId="2"/>
  </si>
  <si>
    <t>環境と文明</t>
    <rPh sb="0" eb="2">
      <t>カンキョウ</t>
    </rPh>
    <rPh sb="3" eb="5">
      <t>ブンメイ</t>
    </rPh>
    <phoneticPr fontId="2"/>
  </si>
  <si>
    <t>新しい世紀のための知的創造</t>
    <rPh sb="0" eb="1">
      <t>アタラ</t>
    </rPh>
    <rPh sb="3" eb="5">
      <t>セイキ</t>
    </rPh>
    <rPh sb="9" eb="11">
      <t>チテキ</t>
    </rPh>
    <rPh sb="11" eb="13">
      <t>ソウゾウ</t>
    </rPh>
    <phoneticPr fontId="2"/>
  </si>
  <si>
    <t>「環境創造立国」へ日本文明に課せられた宿題
国際日本文化研究ｾﾝﾀｰ「文明研究ﾌﾟﾛｼﾞｪｸﾄ」ｼﾘｰｽﾞ第1弾
ﾚｽﾀｰ･ﾌﾞﾗｳﾝ｢ｴｺ･ｴｺﾉﾐｰ論」収録</t>
    <rPh sb="1" eb="3">
      <t>カンキョウ</t>
    </rPh>
    <rPh sb="3" eb="5">
      <t>ソウゾウ</t>
    </rPh>
    <rPh sb="5" eb="7">
      <t>リッコク</t>
    </rPh>
    <rPh sb="9" eb="11">
      <t>ニホン</t>
    </rPh>
    <rPh sb="11" eb="13">
      <t>ブンメイ</t>
    </rPh>
    <rPh sb="14" eb="15">
      <t>カ</t>
    </rPh>
    <rPh sb="19" eb="21">
      <t>シュクダイ</t>
    </rPh>
    <rPh sb="22" eb="24">
      <t>コクサイ</t>
    </rPh>
    <rPh sb="24" eb="26">
      <t>ニホン</t>
    </rPh>
    <rPh sb="26" eb="28">
      <t>ブンカ</t>
    </rPh>
    <rPh sb="28" eb="30">
      <t>ケンキュウ</t>
    </rPh>
    <rPh sb="35" eb="37">
      <t>ブンメイ</t>
    </rPh>
    <rPh sb="37" eb="39">
      <t>ケンキュウ</t>
    </rPh>
    <rPh sb="53" eb="54">
      <t>ダイ</t>
    </rPh>
    <rPh sb="55" eb="56">
      <t>ダン</t>
    </rPh>
    <rPh sb="76" eb="77">
      <t>ロン</t>
    </rPh>
    <rPh sb="78" eb="80">
      <t>シュウロク</t>
    </rPh>
    <phoneticPr fontId="2"/>
  </si>
  <si>
    <t>山折哲雄編著</t>
    <rPh sb="0" eb="1">
      <t>ヤマ</t>
    </rPh>
    <rPh sb="1" eb="2">
      <t>オリ</t>
    </rPh>
    <rPh sb="2" eb="4">
      <t>テツオ</t>
    </rPh>
    <rPh sb="4" eb="6">
      <t>ヘンチョ</t>
    </rPh>
    <phoneticPr fontId="2"/>
  </si>
  <si>
    <t>NTT出版</t>
    <rPh sb="3" eb="5">
      <t>シュッパン</t>
    </rPh>
    <phoneticPr fontId="2"/>
  </si>
  <si>
    <t>地球異変</t>
    <rPh sb="0" eb="2">
      <t>チキュウ</t>
    </rPh>
    <rPh sb="2" eb="4">
      <t>イヘン</t>
    </rPh>
    <phoneticPr fontId="2"/>
  </si>
  <si>
    <t>2006年に初めて発表されるや､その凄まじい現実に日本中が驚愕した/朝日新聞の北極異変､地球異変が､ついに1冊にまとまった。</t>
    <rPh sb="4" eb="5">
      <t>ネン</t>
    </rPh>
    <rPh sb="6" eb="7">
      <t>ハジ</t>
    </rPh>
    <rPh sb="9" eb="11">
      <t>ハッピョウ</t>
    </rPh>
    <rPh sb="18" eb="19">
      <t>スサ</t>
    </rPh>
    <rPh sb="22" eb="24">
      <t>ゲンジツ</t>
    </rPh>
    <rPh sb="25" eb="27">
      <t>ニホン</t>
    </rPh>
    <rPh sb="27" eb="28">
      <t>チュウ</t>
    </rPh>
    <rPh sb="29" eb="31">
      <t>キョウガク</t>
    </rPh>
    <rPh sb="34" eb="36">
      <t>アサヒ</t>
    </rPh>
    <rPh sb="36" eb="38">
      <t>シンブン</t>
    </rPh>
    <rPh sb="39" eb="41">
      <t>ホッキョク</t>
    </rPh>
    <rPh sb="41" eb="43">
      <t>イヘン</t>
    </rPh>
    <rPh sb="44" eb="46">
      <t>チキュウ</t>
    </rPh>
    <rPh sb="46" eb="48">
      <t>イヘン</t>
    </rPh>
    <rPh sb="54" eb="55">
      <t>サツ</t>
    </rPh>
    <phoneticPr fontId="2"/>
  </si>
  <si>
    <t>朝日新聞社編</t>
    <rPh sb="0" eb="2">
      <t>アサヒ</t>
    </rPh>
    <rPh sb="2" eb="5">
      <t>シンブンシャ</t>
    </rPh>
    <rPh sb="5" eb="6">
      <t>ヘン</t>
    </rPh>
    <phoneticPr fontId="2"/>
  </si>
  <si>
    <t>卜部ﾐﾕｷ､大町仁編</t>
    <rPh sb="0" eb="2">
      <t>ウラベ</t>
    </rPh>
    <rPh sb="6" eb="8">
      <t>オオマチ</t>
    </rPh>
    <rPh sb="8" eb="9">
      <t>ヒトシ</t>
    </rPh>
    <rPh sb="9" eb="10">
      <t>ヘン</t>
    </rPh>
    <phoneticPr fontId="2"/>
  </si>
  <si>
    <t>ﾗﾝﾀﾞﾑﾊｳｽ講談社</t>
    <rPh sb="8" eb="11">
      <t>コウダンシャ</t>
    </rPh>
    <phoneticPr fontId="2"/>
  </si>
  <si>
    <t>環境NGOの1年間</t>
    <rPh sb="0" eb="2">
      <t>カンキョウ</t>
    </rPh>
    <rPh sb="7" eb="9">
      <t>ネンカン</t>
    </rPh>
    <phoneticPr fontId="2"/>
  </si>
  <si>
    <t xml:space="preserve">平成9年度 地球宇環境基金活動報告集 </t>
    <rPh sb="0" eb="2">
      <t>ヘイセイ</t>
    </rPh>
    <rPh sb="3" eb="5">
      <t>ネンド</t>
    </rPh>
    <rPh sb="6" eb="8">
      <t>チキュウ</t>
    </rPh>
    <rPh sb="8" eb="9">
      <t>ウ</t>
    </rPh>
    <rPh sb="9" eb="11">
      <t>カンキョウ</t>
    </rPh>
    <rPh sb="11" eb="13">
      <t>キキン</t>
    </rPh>
    <rPh sb="13" eb="15">
      <t>カツドウ</t>
    </rPh>
    <rPh sb="15" eb="17">
      <t>ホウコク</t>
    </rPh>
    <rPh sb="17" eb="18">
      <t>シュウ</t>
    </rPh>
    <phoneticPr fontId="2"/>
  </si>
  <si>
    <t>環境事業団</t>
    <rPh sb="0" eb="2">
      <t>カンキョウ</t>
    </rPh>
    <rPh sb="2" eb="4">
      <t>ジギョウ</t>
    </rPh>
    <rPh sb="4" eb="5">
      <t>ダン</t>
    </rPh>
    <phoneticPr fontId="2"/>
  </si>
  <si>
    <t>環境事業団地球環境基金部</t>
    <rPh sb="0" eb="2">
      <t>カンキョウ</t>
    </rPh>
    <rPh sb="2" eb="5">
      <t>ジギョウダン</t>
    </rPh>
    <rPh sb="5" eb="7">
      <t>チキュウ</t>
    </rPh>
    <rPh sb="7" eb="9">
      <t>カンキョウ</t>
    </rPh>
    <rPh sb="9" eb="11">
      <t>キキン</t>
    </rPh>
    <rPh sb="11" eb="12">
      <t>ブ</t>
    </rPh>
    <phoneticPr fontId="2"/>
  </si>
  <si>
    <t>自然の保全と再生のための基本計画</t>
    <rPh sb="0" eb="2">
      <t>シゼン</t>
    </rPh>
    <rPh sb="3" eb="5">
      <t>ホゼン</t>
    </rPh>
    <rPh sb="6" eb="8">
      <t>サイセイ</t>
    </rPh>
    <rPh sb="12" eb="14">
      <t>キホン</t>
    </rPh>
    <rPh sb="14" eb="16">
      <t>ケイカク</t>
    </rPh>
    <phoneticPr fontId="2"/>
  </si>
  <si>
    <t>ぎょうせい</t>
    <phoneticPr fontId="2"/>
  </si>
  <si>
    <t>環境省編</t>
    <rPh sb="0" eb="3">
      <t>カンキョウショウ</t>
    </rPh>
    <rPh sb="3" eb="4">
      <t>ヘン</t>
    </rPh>
    <phoneticPr fontId="2"/>
  </si>
  <si>
    <t>平成14年3月27日地球環境保全に関する関係閣僚会議決定</t>
    <rPh sb="0" eb="2">
      <t>ヘイセイ</t>
    </rPh>
    <rPh sb="4" eb="5">
      <t>ネン</t>
    </rPh>
    <rPh sb="6" eb="7">
      <t>ガツ</t>
    </rPh>
    <rPh sb="9" eb="10">
      <t>ヒ</t>
    </rPh>
    <phoneticPr fontId="2"/>
  </si>
  <si>
    <t>日本海洋地図1:4,500,000</t>
    <rPh sb="0" eb="2">
      <t>ニホン</t>
    </rPh>
    <rPh sb="2" eb="4">
      <t>カイヨウ</t>
    </rPh>
    <rPh sb="4" eb="6">
      <t>チズ</t>
    </rPh>
    <phoneticPr fontId="2"/>
  </si>
  <si>
    <t>昭文社</t>
    <rPh sb="0" eb="3">
      <t>ショウブンシャ</t>
    </rPh>
    <phoneticPr fontId="2"/>
  </si>
  <si>
    <t>MAPPLE</t>
    <phoneticPr fontId="2"/>
  </si>
  <si>
    <t>山から始まる自然保護</t>
    <rPh sb="0" eb="1">
      <t>ヤマ</t>
    </rPh>
    <rPh sb="3" eb="4">
      <t>ハジ</t>
    </rPh>
    <rPh sb="6" eb="8">
      <t>シゼン</t>
    </rPh>
    <rPh sb="8" eb="10">
      <t>ホゴ</t>
    </rPh>
    <phoneticPr fontId="2"/>
  </si>
  <si>
    <t>山の自然学ｸﾗﾌ会報 第9号</t>
    <rPh sb="0" eb="1">
      <t>ヤマ</t>
    </rPh>
    <rPh sb="2" eb="5">
      <t>シゼンガク</t>
    </rPh>
    <rPh sb="8" eb="10">
      <t>カイホウ</t>
    </rPh>
    <rPh sb="11" eb="12">
      <t>ダイ</t>
    </rPh>
    <rPh sb="13" eb="14">
      <t>ゴウ</t>
    </rPh>
    <phoneticPr fontId="2"/>
  </si>
  <si>
    <t>権藤司編集委員長</t>
    <rPh sb="0" eb="2">
      <t>ゴンドウ</t>
    </rPh>
    <rPh sb="2" eb="3">
      <t>ツカサ</t>
    </rPh>
    <rPh sb="3" eb="5">
      <t>ヘンシュウ</t>
    </rPh>
    <rPh sb="5" eb="8">
      <t>イインチョウ</t>
    </rPh>
    <phoneticPr fontId="2"/>
  </si>
  <si>
    <t>特定非営利活動法人 山の自然学ｸﾗﾌﾞ</t>
    <rPh sb="0" eb="2">
      <t>トクテイ</t>
    </rPh>
    <rPh sb="2" eb="5">
      <t>ヒエイリ</t>
    </rPh>
    <rPh sb="5" eb="7">
      <t>カツドウ</t>
    </rPh>
    <rPh sb="7" eb="9">
      <t>ホウジン</t>
    </rPh>
    <rPh sb="10" eb="11">
      <t>ヤマ</t>
    </rPh>
    <rPh sb="12" eb="15">
      <t>シゼンガク</t>
    </rPh>
    <phoneticPr fontId="2"/>
  </si>
  <si>
    <t>山の自然学ｸﾗﾌ会報 第4号/山の自然学講座議事録 第12号</t>
    <rPh sb="0" eb="1">
      <t>ヤマ</t>
    </rPh>
    <rPh sb="2" eb="5">
      <t>シゼンガク</t>
    </rPh>
    <rPh sb="8" eb="10">
      <t>カイホウ</t>
    </rPh>
    <rPh sb="11" eb="12">
      <t>ダイ</t>
    </rPh>
    <rPh sb="13" eb="14">
      <t>ゴウ</t>
    </rPh>
    <rPh sb="15" eb="16">
      <t>ヤマ</t>
    </rPh>
    <rPh sb="17" eb="20">
      <t>シゼンガク</t>
    </rPh>
    <rPh sb="20" eb="22">
      <t>コウザ</t>
    </rPh>
    <rPh sb="22" eb="25">
      <t>ギジロク</t>
    </rPh>
    <rPh sb="26" eb="27">
      <t>ダイ</t>
    </rPh>
    <rPh sb="29" eb="30">
      <t>ゴウ</t>
    </rPh>
    <phoneticPr fontId="2"/>
  </si>
  <si>
    <t>⇒http://www.zero-x.jp/chikyuken.html</t>
    <phoneticPr fontId="2"/>
  </si>
  <si>
    <t>「地球環境研究会HP」の「図書リスト」をクリックして下さい。</t>
    <rPh sb="1" eb="3">
      <t>チキュウ</t>
    </rPh>
    <rPh sb="3" eb="5">
      <t>カンキョウ</t>
    </rPh>
    <rPh sb="5" eb="8">
      <t>ケンキュウカイ</t>
    </rPh>
    <rPh sb="13" eb="15">
      <t>トショ</t>
    </rPh>
    <rPh sb="26" eb="27">
      <t>クダ</t>
    </rPh>
    <phoneticPr fontId="2"/>
  </si>
  <si>
    <t>山の自然学ｸﾗﾌ会報 第3号/山の自然学講座議事録 第11号</t>
    <rPh sb="0" eb="1">
      <t>ヤマ</t>
    </rPh>
    <rPh sb="2" eb="5">
      <t>シゼンガク</t>
    </rPh>
    <rPh sb="8" eb="10">
      <t>カイホウ</t>
    </rPh>
    <rPh sb="11" eb="12">
      <t>ダイ</t>
    </rPh>
    <rPh sb="13" eb="14">
      <t>ゴウ</t>
    </rPh>
    <rPh sb="15" eb="16">
      <t>ヤマ</t>
    </rPh>
    <rPh sb="17" eb="20">
      <t>シゼンガク</t>
    </rPh>
    <rPh sb="20" eb="22">
      <t>コウザ</t>
    </rPh>
    <rPh sb="22" eb="25">
      <t>ギジロク</t>
    </rPh>
    <rPh sb="26" eb="27">
      <t>ダイ</t>
    </rPh>
    <rPh sb="29" eb="30">
      <t>ゴウ</t>
    </rPh>
    <phoneticPr fontId="2"/>
  </si>
  <si>
    <t>太陽の神秘DVD BOOK</t>
    <rPh sb="0" eb="2">
      <t>タイヨウ</t>
    </rPh>
    <rPh sb="3" eb="5">
      <t>シンピ</t>
    </rPh>
    <phoneticPr fontId="2"/>
  </si>
  <si>
    <t>日食･黒点･ｵｰﾛﾗ･磁気嵐･･･太陽の最新映像が満載!!</t>
    <rPh sb="0" eb="2">
      <t>ニッショク</t>
    </rPh>
    <rPh sb="3" eb="5">
      <t>コクテン</t>
    </rPh>
    <rPh sb="11" eb="13">
      <t>ジキ</t>
    </rPh>
    <rPh sb="13" eb="14">
      <t>アラシ</t>
    </rPh>
    <rPh sb="17" eb="19">
      <t>タイヨウ</t>
    </rPh>
    <rPh sb="20" eb="22">
      <t>サイシン</t>
    </rPh>
    <rPh sb="22" eb="24">
      <t>エイゾウ</t>
    </rPh>
    <rPh sb="25" eb="27">
      <t>マンサイ</t>
    </rPh>
    <phoneticPr fontId="2"/>
  </si>
  <si>
    <t>知られざる「太陽の謎」を解明する!</t>
    <rPh sb="0" eb="1">
      <t>シ</t>
    </rPh>
    <rPh sb="6" eb="8">
      <t>タイヨウ</t>
    </rPh>
    <rPh sb="9" eb="10">
      <t>ナゾ</t>
    </rPh>
    <rPh sb="12" eb="14">
      <t>カイメイ</t>
    </rPh>
    <phoneticPr fontId="2"/>
  </si>
  <si>
    <t>宝島社</t>
    <rPh sb="0" eb="3">
      <t>タカラジマシャ</t>
    </rPh>
    <phoneticPr fontId="2"/>
  </si>
  <si>
    <t>ウィルスと感染症</t>
    <rPh sb="5" eb="8">
      <t>カンセンショウ</t>
    </rPh>
    <phoneticPr fontId="2"/>
  </si>
  <si>
    <t>ｴﾎﾞﾗ出血熱､ﾃﾝｸﾞ熱､新型ｲﾝﾌﾙｴﾝｻﾞ･･･世界を震撼させるﾊﾟﾝﾃﾞﾐｯｸ</t>
    <rPh sb="4" eb="6">
      <t>シュッケツ</t>
    </rPh>
    <rPh sb="6" eb="7">
      <t>ネツ</t>
    </rPh>
    <rPh sb="12" eb="13">
      <t>ネツ</t>
    </rPh>
    <rPh sb="14" eb="16">
      <t>シンガタ</t>
    </rPh>
    <rPh sb="27" eb="29">
      <t>セカイ</t>
    </rPh>
    <rPh sb="30" eb="32">
      <t>シンカン</t>
    </rPh>
    <phoneticPr fontId="2"/>
  </si>
  <si>
    <t>ﾆｭｰﾄﾝﾑｯｸ別冊</t>
    <rPh sb="8" eb="10">
      <t>ベッサツ</t>
    </rPh>
    <phoneticPr fontId="2"/>
  </si>
  <si>
    <t>ﾆｭｰﾄﾝﾌﾟﾚｽ</t>
    <phoneticPr fontId="2"/>
  </si>
  <si>
    <t>水谷仁編</t>
    <rPh sb="0" eb="2">
      <t>ミズタニ</t>
    </rPh>
    <rPh sb="2" eb="3">
      <t>ヒトシ</t>
    </rPh>
    <rPh sb="3" eb="4">
      <t>ヘン</t>
    </rPh>
    <phoneticPr fontId="2"/>
  </si>
  <si>
    <t>宮脇昭</t>
    <rPh sb="0" eb="2">
      <t>ミヤワキ</t>
    </rPh>
    <rPh sb="2" eb="3">
      <t>アキラ</t>
    </rPh>
    <phoneticPr fontId="2"/>
  </si>
  <si>
    <t>ゆまに書房</t>
    <rPh sb="3" eb="5">
      <t>ショボウ</t>
    </rPh>
    <phoneticPr fontId="2"/>
  </si>
  <si>
    <t>森は地球のたからもの１ 森が泣いている</t>
    <rPh sb="0" eb="1">
      <t>モリ</t>
    </rPh>
    <rPh sb="2" eb="4">
      <t>チキュウ</t>
    </rPh>
    <rPh sb="12" eb="13">
      <t>モリ</t>
    </rPh>
    <rPh sb="14" eb="15">
      <t>ナ</t>
    </rPh>
    <phoneticPr fontId="2"/>
  </si>
  <si>
    <t>森は地球のたからもの２ 森は生命の源</t>
    <rPh sb="0" eb="1">
      <t>モリ</t>
    </rPh>
    <rPh sb="2" eb="4">
      <t>チキュウ</t>
    </rPh>
    <rPh sb="12" eb="13">
      <t>モリ</t>
    </rPh>
    <rPh sb="14" eb="16">
      <t>セイメイ</t>
    </rPh>
    <rPh sb="17" eb="18">
      <t>ミナモト</t>
    </rPh>
    <phoneticPr fontId="2"/>
  </si>
  <si>
    <t>森は地球のたからものｼﾘｰｽﾞ</t>
    <phoneticPr fontId="2"/>
  </si>
  <si>
    <t>森は地球のたからもの３ 森が泣いている</t>
    <rPh sb="0" eb="1">
      <t>モリ</t>
    </rPh>
    <rPh sb="2" eb="4">
      <t>チキュウ</t>
    </rPh>
    <rPh sb="12" eb="13">
      <t>モリ</t>
    </rPh>
    <rPh sb="14" eb="15">
      <t>ナ</t>
    </rPh>
    <phoneticPr fontId="2"/>
  </si>
  <si>
    <t>原子爆弾１９３８～１９５０年</t>
    <rPh sb="0" eb="2">
      <t>ゲンシ</t>
    </rPh>
    <rPh sb="2" eb="4">
      <t>バクダン</t>
    </rPh>
    <rPh sb="13" eb="14">
      <t>ネン</t>
    </rPh>
    <phoneticPr fontId="2"/>
  </si>
  <si>
    <t>高橋正樹</t>
    <phoneticPr fontId="2"/>
  </si>
  <si>
    <t>矢部宏治</t>
    <phoneticPr fontId="2"/>
  </si>
  <si>
    <t>サピエンス全史(上)</t>
    <rPh sb="8" eb="9">
      <t>ジョウ</t>
    </rPh>
    <phoneticPr fontId="2"/>
  </si>
  <si>
    <t>サピエンス全史(下)</t>
    <rPh sb="8" eb="9">
      <t>ゲ</t>
    </rPh>
    <phoneticPr fontId="2"/>
  </si>
  <si>
    <t>フリーメイソン</t>
  </si>
  <si>
    <t>橋爪大三郎</t>
    <phoneticPr fontId="2"/>
  </si>
  <si>
    <t>17-20</t>
    <phoneticPr fontId="2"/>
  </si>
  <si>
    <t>17-21</t>
    <phoneticPr fontId="2"/>
  </si>
  <si>
    <t>17-22</t>
    <phoneticPr fontId="2"/>
  </si>
  <si>
    <t>17-23</t>
    <phoneticPr fontId="2"/>
  </si>
  <si>
    <t>17-24</t>
    <phoneticPr fontId="2"/>
  </si>
  <si>
    <t>17-25</t>
    <phoneticPr fontId="2"/>
  </si>
  <si>
    <t>いかに物理学者たちは､世界を残虐と恐怖へ導いていったか？</t>
    <rPh sb="3" eb="5">
      <t>ブツリ</t>
    </rPh>
    <rPh sb="5" eb="7">
      <t>ガクシャ</t>
    </rPh>
    <rPh sb="11" eb="13">
      <t>セカイ</t>
    </rPh>
    <rPh sb="14" eb="16">
      <t>ザンギャク</t>
    </rPh>
    <rPh sb="17" eb="19">
      <t>キョウフ</t>
    </rPh>
    <rPh sb="20" eb="21">
      <t>ミチビ</t>
    </rPh>
    <phoneticPr fontId="2"/>
  </si>
  <si>
    <t>ｼﾞﾑ･ﾊﾞｺﾞｯﾄ</t>
    <phoneticPr fontId="2"/>
  </si>
  <si>
    <t>青柳伸子</t>
    <rPh sb="0" eb="2">
      <t>アオヤナギ</t>
    </rPh>
    <rPh sb="2" eb="4">
      <t>ノブコ</t>
    </rPh>
    <phoneticPr fontId="2"/>
  </si>
  <si>
    <t>広島･長崎原爆70年/新資料によって､初めて明らかにされる"歴史の真実"と"人間ﾄﾞﾗﾏ"/1938年ﾄﾞｲﾂで核分裂発見｡亡命ﾕﾀﾞﾔ人､独米ｿの物理学者やｽﾊﾟｲによる国家の命運を賭けた"原爆開発戦争"が始まる｡そして･･･</t>
    <rPh sb="0" eb="2">
      <t>ヒロシマ</t>
    </rPh>
    <rPh sb="3" eb="5">
      <t>ナガサキ</t>
    </rPh>
    <rPh sb="5" eb="7">
      <t>ゲンバク</t>
    </rPh>
    <rPh sb="9" eb="10">
      <t>ネン</t>
    </rPh>
    <rPh sb="11" eb="14">
      <t>シンシリョウ</t>
    </rPh>
    <rPh sb="19" eb="20">
      <t>ハジ</t>
    </rPh>
    <rPh sb="22" eb="23">
      <t>アキ</t>
    </rPh>
    <rPh sb="30" eb="32">
      <t>レキシ</t>
    </rPh>
    <rPh sb="33" eb="35">
      <t>シンジツ</t>
    </rPh>
    <rPh sb="38" eb="40">
      <t>ニンゲン</t>
    </rPh>
    <rPh sb="50" eb="51">
      <t>ネン</t>
    </rPh>
    <rPh sb="56" eb="59">
      <t>カクブンレツ</t>
    </rPh>
    <rPh sb="59" eb="61">
      <t>ハッケン</t>
    </rPh>
    <rPh sb="62" eb="64">
      <t>ボウメイ</t>
    </rPh>
    <rPh sb="68" eb="69">
      <t>ジン</t>
    </rPh>
    <rPh sb="70" eb="71">
      <t>ドク</t>
    </rPh>
    <rPh sb="71" eb="72">
      <t>ベイ</t>
    </rPh>
    <rPh sb="74" eb="76">
      <t>ブツリ</t>
    </rPh>
    <rPh sb="76" eb="78">
      <t>ガクシャ</t>
    </rPh>
    <rPh sb="86" eb="88">
      <t>コッカ</t>
    </rPh>
    <rPh sb="89" eb="91">
      <t>メイウン</t>
    </rPh>
    <rPh sb="92" eb="93">
      <t>カ</t>
    </rPh>
    <rPh sb="96" eb="98">
      <t>ゲンバク</t>
    </rPh>
    <rPh sb="98" eb="100">
      <t>カイハツ</t>
    </rPh>
    <rPh sb="100" eb="102">
      <t>センソウ</t>
    </rPh>
    <rPh sb="104" eb="105">
      <t>ハジ</t>
    </rPh>
    <phoneticPr fontId="2"/>
  </si>
  <si>
    <t>作品社</t>
    <rPh sb="0" eb="2">
      <t>サクヒン</t>
    </rPh>
    <rPh sb="2" eb="3">
      <t>シャ</t>
    </rPh>
    <phoneticPr fontId="2"/>
  </si>
  <si>
    <t>海に暮らす無脊椎動物のふしぎ</t>
    <rPh sb="0" eb="1">
      <t>ウミ</t>
    </rPh>
    <rPh sb="2" eb="3">
      <t>ク</t>
    </rPh>
    <rPh sb="5" eb="6">
      <t>ム</t>
    </rPh>
    <rPh sb="6" eb="8">
      <t>セキツイ</t>
    </rPh>
    <rPh sb="8" eb="10">
      <t>ドウブツ</t>
    </rPh>
    <phoneticPr fontId="2"/>
  </si>
  <si>
    <t>歩くﾎﾔ､夜遊びする貝､踊るｸﾓﾋﾄﾃﾞ･･･沖縄の海に生きる動物たちのびっくり仰天!な生き方</t>
    <rPh sb="0" eb="1">
      <t>アル</t>
    </rPh>
    <rPh sb="5" eb="7">
      <t>ヨアソ</t>
    </rPh>
    <rPh sb="10" eb="11">
      <t>カイ</t>
    </rPh>
    <rPh sb="12" eb="13">
      <t>オド</t>
    </rPh>
    <rPh sb="23" eb="25">
      <t>オキナワ</t>
    </rPh>
    <rPh sb="26" eb="27">
      <t>ウミ</t>
    </rPh>
    <rPh sb="28" eb="29">
      <t>イ</t>
    </rPh>
    <rPh sb="31" eb="33">
      <t>ドウブツ</t>
    </rPh>
    <rPh sb="40" eb="42">
      <t>ギョウテン</t>
    </rPh>
    <rPh sb="44" eb="45">
      <t>イ</t>
    </rPh>
    <rPh sb="46" eb="47">
      <t>カタ</t>
    </rPh>
    <phoneticPr fontId="2"/>
  </si>
  <si>
    <t>中野理枝</t>
    <rPh sb="0" eb="2">
      <t>ナカノ</t>
    </rPh>
    <rPh sb="2" eb="4">
      <t>リエ</t>
    </rPh>
    <phoneticPr fontId="2"/>
  </si>
  <si>
    <t>広瀬裕一監修</t>
    <rPh sb="0" eb="2">
      <t>ヒロセ</t>
    </rPh>
    <rPh sb="2" eb="4">
      <t>ユウイチ</t>
    </rPh>
    <rPh sb="4" eb="6">
      <t>カンシュウ</t>
    </rPh>
    <phoneticPr fontId="2"/>
  </si>
  <si>
    <t>ｿﾌﾄﾊﾞﾝｸ ｸﾘｴｰﾃｨﾌﾞ</t>
    <phoneticPr fontId="2"/>
  </si>
  <si>
    <t>ｻｲｴﾝｽ･ｱｲ新書</t>
    <rPh sb="8" eb="10">
      <t>シンショ</t>
    </rPh>
    <phoneticPr fontId="2"/>
  </si>
  <si>
    <t>SIS-208</t>
    <phoneticPr fontId="2"/>
  </si>
  <si>
    <t>背骨がないから無脊椎｡その多彩な姿かたちと多様な生態を迫力の写真で」大解剖!</t>
    <rPh sb="0" eb="2">
      <t>セボネ</t>
    </rPh>
    <rPh sb="7" eb="8">
      <t>ム</t>
    </rPh>
    <rPh sb="8" eb="10">
      <t>セキツイ</t>
    </rPh>
    <rPh sb="13" eb="15">
      <t>タサイ</t>
    </rPh>
    <rPh sb="16" eb="17">
      <t>スガタ</t>
    </rPh>
    <rPh sb="21" eb="23">
      <t>タヨウ</t>
    </rPh>
    <rPh sb="24" eb="26">
      <t>セイタイ</t>
    </rPh>
    <rPh sb="27" eb="29">
      <t>ハクリョク</t>
    </rPh>
    <rPh sb="30" eb="32">
      <t>シャシン</t>
    </rPh>
    <rPh sb="34" eb="35">
      <t>ダイ</t>
    </rPh>
    <rPh sb="35" eb="37">
      <t>カイボウ</t>
    </rPh>
    <phoneticPr fontId="2"/>
  </si>
  <si>
    <t>ﾄﾞｷｭﾒﾝﾄ御嶽山大噴火</t>
    <rPh sb="7" eb="10">
      <t>オンタケサン</t>
    </rPh>
    <rPh sb="10" eb="13">
      <t>ダイフンカ</t>
    </rPh>
    <phoneticPr fontId="2"/>
  </si>
  <si>
    <t>生還した登山者たちの証言を中心に､救助現場からの報告と研究者による分析を交え緊急出版!</t>
    <rPh sb="0" eb="2">
      <t>セイカン</t>
    </rPh>
    <rPh sb="4" eb="7">
      <t>トザンシャ</t>
    </rPh>
    <rPh sb="10" eb="12">
      <t>ショウゲン</t>
    </rPh>
    <rPh sb="13" eb="15">
      <t>チュウシン</t>
    </rPh>
    <rPh sb="17" eb="19">
      <t>キュウジョ</t>
    </rPh>
    <rPh sb="19" eb="21">
      <t>ゲンバ</t>
    </rPh>
    <rPh sb="24" eb="26">
      <t>ホウコク</t>
    </rPh>
    <rPh sb="27" eb="30">
      <t>ケンキュウシャ</t>
    </rPh>
    <rPh sb="33" eb="35">
      <t>ブンセキ</t>
    </rPh>
    <rPh sb="36" eb="37">
      <t>マジ</t>
    </rPh>
    <rPh sb="38" eb="40">
      <t>キンキュウ</t>
    </rPh>
    <rPh sb="40" eb="42">
      <t>シュッパン</t>
    </rPh>
    <phoneticPr fontId="2"/>
  </si>
  <si>
    <t>山と渓谷社編</t>
    <rPh sb="0" eb="1">
      <t>ヤマ</t>
    </rPh>
    <rPh sb="2" eb="4">
      <t>ケイコク</t>
    </rPh>
    <rPh sb="4" eb="5">
      <t>シャ</t>
    </rPh>
    <rPh sb="5" eb="6">
      <t>ヘン</t>
    </rPh>
    <phoneticPr fontId="2"/>
  </si>
  <si>
    <t>山と渓谷社</t>
    <rPh sb="0" eb="1">
      <t>ヤマ</t>
    </rPh>
    <rPh sb="2" eb="4">
      <t>ケイコク</t>
    </rPh>
    <rPh sb="4" eb="5">
      <t>シャ</t>
    </rPh>
    <phoneticPr fontId="2"/>
  </si>
  <si>
    <t>ﾔﾏｹｲ新書</t>
    <rPh sb="4" eb="6">
      <t>シンショ</t>
    </rPh>
    <phoneticPr fontId="2"/>
  </si>
  <si>
    <t>帯</t>
    <rPh sb="0" eb="1">
      <t>オビ</t>
    </rPh>
    <phoneticPr fontId="2"/>
  </si>
  <si>
    <t>内容情報</t>
    <rPh sb="0" eb="2">
      <t>ナイヨウ</t>
    </rPh>
    <rPh sb="2" eb="4">
      <t>ジョウホウ</t>
    </rPh>
    <phoneticPr fontId="2"/>
  </si>
  <si>
    <t>YS009</t>
    <phoneticPr fontId="2"/>
  </si>
  <si>
    <t>瓦礫を活かす「森の防波堤」が命を守る</t>
    <rPh sb="0" eb="2">
      <t>ガレキ</t>
    </rPh>
    <rPh sb="3" eb="4">
      <t>イ</t>
    </rPh>
    <rPh sb="7" eb="8">
      <t>モリ</t>
    </rPh>
    <rPh sb="9" eb="12">
      <t>ボウハテイ</t>
    </rPh>
    <rPh sb="14" eb="15">
      <t>イノチ</t>
    </rPh>
    <rPh sb="16" eb="17">
      <t>マモ</t>
    </rPh>
    <phoneticPr fontId="2"/>
  </si>
  <si>
    <t>植樹による復興・防災の緊急提言</t>
    <rPh sb="0" eb="2">
      <t>ショクジュ</t>
    </rPh>
    <rPh sb="5" eb="7">
      <t>フッコウ</t>
    </rPh>
    <rPh sb="8" eb="10">
      <t>ボウサイ</t>
    </rPh>
    <rPh sb="11" eb="13">
      <t>キンキュウ</t>
    </rPh>
    <rPh sb="13" eb="15">
      <t>テイゲン</t>
    </rPh>
    <phoneticPr fontId="2"/>
  </si>
  <si>
    <t>日本を救うふるさとの森づくりﾌﾟﾛｼﾞｪｸﾄ/4000万本の本を植えた著者が示す逆転の発想による震災復興ﾌﾟﾗﾝ!</t>
    <rPh sb="0" eb="2">
      <t>ニホン</t>
    </rPh>
    <rPh sb="3" eb="4">
      <t>スク</t>
    </rPh>
    <rPh sb="10" eb="11">
      <t>モリ</t>
    </rPh>
    <rPh sb="27" eb="29">
      <t>マンボン</t>
    </rPh>
    <rPh sb="30" eb="31">
      <t>ホン</t>
    </rPh>
    <rPh sb="32" eb="33">
      <t>ウ</t>
    </rPh>
    <rPh sb="35" eb="37">
      <t>チョシャ</t>
    </rPh>
    <rPh sb="38" eb="39">
      <t>シメ</t>
    </rPh>
    <rPh sb="40" eb="42">
      <t>ギャクテン</t>
    </rPh>
    <rPh sb="43" eb="45">
      <t>ハッソウ</t>
    </rPh>
    <rPh sb="48" eb="50">
      <t>シンサイ</t>
    </rPh>
    <rPh sb="50" eb="52">
      <t>フッコウ</t>
    </rPh>
    <phoneticPr fontId="2"/>
  </si>
  <si>
    <t>学研ﾊﾟﾌﾞﾘｯｼﾝｸﾞ</t>
    <rPh sb="0" eb="2">
      <t>ガッケン</t>
    </rPh>
    <phoneticPr fontId="2"/>
  </si>
  <si>
    <t>Gakken新書</t>
    <rPh sb="6" eb="8">
      <t>シンショ</t>
    </rPh>
    <phoneticPr fontId="2"/>
  </si>
  <si>
    <t>地方消滅</t>
    <rPh sb="0" eb="2">
      <t>チホウ</t>
    </rPh>
    <rPh sb="2" eb="4">
      <t>ショウメツ</t>
    </rPh>
    <phoneticPr fontId="2"/>
  </si>
  <si>
    <t>東京一極集中が招く人口急減</t>
    <rPh sb="0" eb="2">
      <t>トウキョウ</t>
    </rPh>
    <rPh sb="2" eb="4">
      <t>イッキョク</t>
    </rPh>
    <rPh sb="4" eb="6">
      <t>シュウチュウ</t>
    </rPh>
    <rPh sb="7" eb="8">
      <t>マネ</t>
    </rPh>
    <rPh sb="9" eb="11">
      <t>ジンコウ</t>
    </rPh>
    <rPh sb="11" eb="13">
      <t>キュウゲン</t>
    </rPh>
    <phoneticPr fontId="2"/>
  </si>
  <si>
    <t>増田寛也編著</t>
    <rPh sb="0" eb="2">
      <t>マスダ</t>
    </rPh>
    <rPh sb="2" eb="3">
      <t>カン</t>
    </rPh>
    <rPh sb="3" eb="4">
      <t>ヤ</t>
    </rPh>
    <rPh sb="4" eb="6">
      <t>ヘンチョ</t>
    </rPh>
    <phoneticPr fontId="2"/>
  </si>
  <si>
    <t>植物はすごい</t>
    <rPh sb="0" eb="2">
      <t>ショクブツ</t>
    </rPh>
    <phoneticPr fontId="2"/>
  </si>
  <si>
    <t>生き残りをかけたしくみと工夫</t>
    <rPh sb="0" eb="1">
      <t>イ</t>
    </rPh>
    <rPh sb="2" eb="3">
      <t>ノコ</t>
    </rPh>
    <rPh sb="12" eb="14">
      <t>クフウ</t>
    </rPh>
    <phoneticPr fontId="2"/>
  </si>
  <si>
    <t>身近な植物たちの驚きのﾊﾟﾜｰ/その生き方に思いをめぐらせる1冊/かさぶたをつくって身を守るﾊﾞﾅﾅ､ｱｻｶﾞｵも毒を持つ､あっというまに大きくなるﾀﾞｲｺﾝなど､身近な植物には知恵と工夫がいっぱい</t>
    <rPh sb="0" eb="2">
      <t>ミヂカ</t>
    </rPh>
    <rPh sb="3" eb="5">
      <t>ショクブツ</t>
    </rPh>
    <rPh sb="8" eb="9">
      <t>オドロ</t>
    </rPh>
    <rPh sb="18" eb="19">
      <t>イ</t>
    </rPh>
    <rPh sb="20" eb="21">
      <t>カタ</t>
    </rPh>
    <rPh sb="22" eb="23">
      <t>オモ</t>
    </rPh>
    <rPh sb="31" eb="32">
      <t>サツ</t>
    </rPh>
    <rPh sb="42" eb="43">
      <t>ミ</t>
    </rPh>
    <rPh sb="44" eb="45">
      <t>マモ</t>
    </rPh>
    <rPh sb="57" eb="58">
      <t>ドク</t>
    </rPh>
    <rPh sb="59" eb="60">
      <t>モ</t>
    </rPh>
    <rPh sb="69" eb="70">
      <t>オオ</t>
    </rPh>
    <rPh sb="82" eb="84">
      <t>ミジカ</t>
    </rPh>
    <rPh sb="85" eb="87">
      <t>ショクブツ</t>
    </rPh>
    <rPh sb="89" eb="91">
      <t>チエ</t>
    </rPh>
    <rPh sb="92" eb="94">
      <t>クフウ</t>
    </rPh>
    <phoneticPr fontId="2"/>
  </si>
  <si>
    <t>田中修</t>
    <rPh sb="0" eb="2">
      <t>タナカ</t>
    </rPh>
    <rPh sb="2" eb="3">
      <t>オサム</t>
    </rPh>
    <phoneticPr fontId="2"/>
  </si>
  <si>
    <t>100年予測</t>
    <rPh sb="3" eb="4">
      <t>ネン</t>
    </rPh>
    <rPh sb="4" eb="6">
      <t>ヨソク</t>
    </rPh>
    <phoneticPr fontId="2"/>
  </si>
  <si>
    <t>経営には長期的な地政学的見地が欠かせない｡本書を読むとｸﾞﾛｰﾊﾞﾙよりも大きな地球と時間の流れが見えてくる｡[小柴満信JSR社長]</t>
    <rPh sb="0" eb="2">
      <t>ケイエイ</t>
    </rPh>
    <rPh sb="4" eb="7">
      <t>チョウキテキ</t>
    </rPh>
    <rPh sb="8" eb="11">
      <t>チセイガク</t>
    </rPh>
    <rPh sb="11" eb="12">
      <t>テキ</t>
    </rPh>
    <rPh sb="12" eb="14">
      <t>ケンチ</t>
    </rPh>
    <rPh sb="15" eb="16">
      <t>カ</t>
    </rPh>
    <rPh sb="21" eb="23">
      <t>ホンショ</t>
    </rPh>
    <rPh sb="24" eb="25">
      <t>ヨ</t>
    </rPh>
    <rPh sb="37" eb="38">
      <t>オオ</t>
    </rPh>
    <rPh sb="40" eb="42">
      <t>チキュウ</t>
    </rPh>
    <rPh sb="43" eb="45">
      <t>ジカン</t>
    </rPh>
    <rPh sb="46" eb="47">
      <t>ナガ</t>
    </rPh>
    <rPh sb="49" eb="50">
      <t>ミ</t>
    </rPh>
    <rPh sb="56" eb="58">
      <t>コシバ</t>
    </rPh>
    <rPh sb="58" eb="60">
      <t>ミツノブ</t>
    </rPh>
    <rPh sb="63" eb="65">
      <t>シャチョウ</t>
    </rPh>
    <phoneticPr fontId="2"/>
  </si>
  <si>
    <t>ｼﾞｮｰｼﾞ･ﾌﾘｰﾏﾝ</t>
    <phoneticPr fontId="2"/>
  </si>
  <si>
    <r>
      <t xml:space="preserve">帯
</t>
    </r>
    <r>
      <rPr>
        <sz val="9"/>
        <rFont val="ＭＳ 明朝"/>
        <family val="1"/>
        <charset val="128"/>
      </rPr>
      <t>【内容照会Max11行】</t>
    </r>
    <rPh sb="0" eb="1">
      <t>オビ</t>
    </rPh>
    <rPh sb="3" eb="5">
      <t>ナイヨウ</t>
    </rPh>
    <rPh sb="5" eb="7">
      <t>ショウカイ</t>
    </rPh>
    <rPh sb="12" eb="13">
      <t>ギョウ</t>
    </rPh>
    <phoneticPr fontId="2"/>
  </si>
  <si>
    <r>
      <t xml:space="preserve">内容情報
</t>
    </r>
    <r>
      <rPr>
        <sz val="9"/>
        <rFont val="ＭＳ 明朝"/>
        <family val="1"/>
        <charset val="128"/>
      </rPr>
      <t>【内容照会Max11行】</t>
    </r>
    <rPh sb="0" eb="2">
      <t>ナイヨウ</t>
    </rPh>
    <rPh sb="2" eb="4">
      <t>ジョウホウ</t>
    </rPh>
    <rPh sb="6" eb="8">
      <t>ナイヨウ</t>
    </rPh>
    <rPh sb="8" eb="10">
      <t>ショウカイ</t>
    </rPh>
    <rPh sb="15" eb="16">
      <t>ギョウ</t>
    </rPh>
    <phoneticPr fontId="2"/>
  </si>
  <si>
    <t>環境ビジネス書の定番/大幅ﾘﾆｭｰｱﾙにて発売!環境ﾋﾞｼﾞﾈｽ関連用語解説を追加するなど,内容を全面的に刷新｡最新情報,最先端分野を網羅するとともに,各種支援制度,環境関連資格,インターネット環境情報サイトなど有用情報満載｡</t>
    <rPh sb="6" eb="7">
      <t>ショ</t>
    </rPh>
    <rPh sb="8" eb="10">
      <t>テイバン</t>
    </rPh>
    <rPh sb="11" eb="13">
      <t>オオハバ</t>
    </rPh>
    <rPh sb="21" eb="23">
      <t>ハツバイ</t>
    </rPh>
    <rPh sb="24" eb="26">
      <t>カンキョウ</t>
    </rPh>
    <rPh sb="32" eb="34">
      <t>カンレン</t>
    </rPh>
    <phoneticPr fontId="2"/>
  </si>
  <si>
    <t>21世紀に生き残るために－地球ｻﾐｯﾄ屁の指針
IUCN国際自然保護連合/UNEP国際環境計画/WWF世界自然保護基金</t>
    <rPh sb="2" eb="4">
      <t>セイキ</t>
    </rPh>
    <rPh sb="5" eb="6">
      <t>イ</t>
    </rPh>
    <rPh sb="7" eb="8">
      <t>ノコ</t>
    </rPh>
    <rPh sb="13" eb="15">
      <t>チキュウ</t>
    </rPh>
    <rPh sb="19" eb="20">
      <t>ヘ</t>
    </rPh>
    <rPh sb="21" eb="23">
      <t>シシン</t>
    </rPh>
    <rPh sb="28" eb="30">
      <t>コクサイ</t>
    </rPh>
    <rPh sb="30" eb="32">
      <t>シゼン</t>
    </rPh>
    <rPh sb="32" eb="34">
      <t>ホゴ</t>
    </rPh>
    <rPh sb="34" eb="36">
      <t>レンゴウ</t>
    </rPh>
    <rPh sb="41" eb="43">
      <t>コクサイ</t>
    </rPh>
    <rPh sb="43" eb="45">
      <t>カンキョウ</t>
    </rPh>
    <rPh sb="45" eb="47">
      <t>ケイカク</t>
    </rPh>
    <rPh sb="51" eb="53">
      <t>セカイ</t>
    </rPh>
    <rPh sb="53" eb="55">
      <t>シゼン</t>
    </rPh>
    <rPh sb="55" eb="57">
      <t>ホゴ</t>
    </rPh>
    <rPh sb="57" eb="59">
      <t>キキン</t>
    </rPh>
    <phoneticPr fontId="2"/>
  </si>
  <si>
    <t>黄河の水は澄んでいた
過去と未来の「見えない森」をつなぐ時空の旅の招待</t>
    <rPh sb="0" eb="2">
      <t>コウガ</t>
    </rPh>
    <rPh sb="3" eb="4">
      <t>ミズ</t>
    </rPh>
    <rPh sb="5" eb="6">
      <t>ス</t>
    </rPh>
    <rPh sb="11" eb="13">
      <t>カコ</t>
    </rPh>
    <rPh sb="14" eb="16">
      <t>ミライ</t>
    </rPh>
    <rPh sb="28" eb="30">
      <t>ジクウ</t>
    </rPh>
    <rPh sb="31" eb="32">
      <t>タビ</t>
    </rPh>
    <rPh sb="33" eb="35">
      <t>ショウタイ</t>
    </rPh>
    <phoneticPr fontId="2"/>
  </si>
  <si>
    <t>指導者と呼ぶにふさわしい人物がいない時代ﾘｰﾀﾞｰとしてあるべき姿勢とは!?指導者のための人間学/恩田木工･大石内蔵助･勝海舟･高橋泥舟･山鹿素行･橋本佐内に学ぶ</t>
    <rPh sb="0" eb="3">
      <t>シドウシャ</t>
    </rPh>
    <rPh sb="4" eb="5">
      <t>ヨ</t>
    </rPh>
    <rPh sb="12" eb="14">
      <t>ジンブツ</t>
    </rPh>
    <rPh sb="18" eb="20">
      <t>ジダイ</t>
    </rPh>
    <rPh sb="32" eb="34">
      <t>シセイ</t>
    </rPh>
    <rPh sb="38" eb="41">
      <t>シドウシャ</t>
    </rPh>
    <rPh sb="45" eb="48">
      <t>ニンゲンガク</t>
    </rPh>
    <rPh sb="49" eb="51">
      <t>オンダ</t>
    </rPh>
    <rPh sb="51" eb="53">
      <t>モッコウ</t>
    </rPh>
    <rPh sb="54" eb="56">
      <t>オオイシ</t>
    </rPh>
    <rPh sb="56" eb="59">
      <t>クラノスケ</t>
    </rPh>
    <rPh sb="60" eb="61">
      <t>カツ</t>
    </rPh>
    <rPh sb="61" eb="63">
      <t>カイシュウ</t>
    </rPh>
    <rPh sb="64" eb="66">
      <t>タカハシ</t>
    </rPh>
    <rPh sb="66" eb="67">
      <t>ドロ</t>
    </rPh>
    <rPh sb="67" eb="68">
      <t>フネ</t>
    </rPh>
    <rPh sb="69" eb="71">
      <t>ヤマガ</t>
    </rPh>
    <rPh sb="71" eb="73">
      <t>ソコウ</t>
    </rPh>
    <rPh sb="74" eb="76">
      <t>ハシモト</t>
    </rPh>
    <rPh sb="76" eb="78">
      <t>サナイ</t>
    </rPh>
    <rPh sb="79" eb="80">
      <t>マナ</t>
    </rPh>
    <phoneticPr fontId="2"/>
  </si>
  <si>
    <t>【&lt;交詢社 地球環境研究会&gt; 蔵書 使い方（取扱い要領）】</t>
    <rPh sb="2" eb="5">
      <t>コウジュンシャ</t>
    </rPh>
    <rPh sb="6" eb="8">
      <t>チキュウ</t>
    </rPh>
    <rPh sb="8" eb="10">
      <t>カンキョウ</t>
    </rPh>
    <rPh sb="10" eb="13">
      <t>ケンキュウカイ</t>
    </rPh>
    <rPh sb="15" eb="17">
      <t>ゾウショ</t>
    </rPh>
    <rPh sb="18" eb="19">
      <t>ツカ</t>
    </rPh>
    <rPh sb="20" eb="21">
      <t>カタ</t>
    </rPh>
    <rPh sb="22" eb="24">
      <t>トリアツカ</t>
    </rPh>
    <rPh sb="25" eb="27">
      <t>ヨウリョウ</t>
    </rPh>
    <phoneticPr fontId="2"/>
  </si>
  <si>
    <t>①「貸出先」：ご氏名を記入。</t>
    <rPh sb="2" eb="4">
      <t>カシダシ</t>
    </rPh>
    <rPh sb="4" eb="5">
      <t>サキ</t>
    </rPh>
    <rPh sb="8" eb="10">
      <t>シメイ</t>
    </rPh>
    <rPh sb="11" eb="13">
      <t>キニュウ</t>
    </rPh>
    <phoneticPr fontId="2"/>
  </si>
  <si>
    <t>②「貸出日」：当該日の年月日を記入。</t>
    <rPh sb="7" eb="9">
      <t>トウガイ</t>
    </rPh>
    <rPh sb="9" eb="10">
      <t>ビ</t>
    </rPh>
    <rPh sb="11" eb="14">
      <t>ネンガッピ</t>
    </rPh>
    <rPh sb="15" eb="17">
      <t>キニュウ</t>
    </rPh>
    <phoneticPr fontId="2"/>
  </si>
  <si>
    <t>③「返却予定日」：希望日を年月日で記入。</t>
    <rPh sb="9" eb="12">
      <t>キボウビ</t>
    </rPh>
    <rPh sb="13" eb="16">
      <t>ネンガッピ</t>
    </rPh>
    <rPh sb="17" eb="19">
      <t>キニュウ</t>
    </rPh>
    <phoneticPr fontId="2"/>
  </si>
  <si>
    <t>お持ち帰りになる際は、委員にお声をお掛け下さい。</t>
    <rPh sb="1" eb="2">
      <t>モ</t>
    </rPh>
    <rPh sb="3" eb="4">
      <t>カエ</t>
    </rPh>
    <rPh sb="8" eb="9">
      <t>サイ</t>
    </rPh>
    <rPh sb="11" eb="13">
      <t>イイン</t>
    </rPh>
    <rPh sb="15" eb="16">
      <t>コエ</t>
    </rPh>
    <rPh sb="18" eb="19">
      <t>カ</t>
    </rPh>
    <rPh sb="20" eb="21">
      <t>クダ</t>
    </rPh>
    <phoneticPr fontId="2"/>
  </si>
  <si>
    <t>「貸出台帳(蔵書一覧)」に「返却日」に当該年月日を記入して下さい。</t>
    <rPh sb="1" eb="3">
      <t>カシダシ</t>
    </rPh>
    <rPh sb="3" eb="5">
      <t>ダイチョウ</t>
    </rPh>
    <rPh sb="6" eb="8">
      <t>ゾウショ</t>
    </rPh>
    <rPh sb="8" eb="10">
      <t>イチラン</t>
    </rPh>
    <rPh sb="14" eb="16">
      <t>ヘンキャク</t>
    </rPh>
    <rPh sb="16" eb="17">
      <t>ビ</t>
    </rPh>
    <rPh sb="19" eb="21">
      <t>トウガイ</t>
    </rPh>
    <rPh sb="21" eb="24">
      <t>ネンガッピ</t>
    </rPh>
    <rPh sb="25" eb="27">
      <t>キニュウ</t>
    </rPh>
    <rPh sb="29" eb="30">
      <t>クダ</t>
    </rPh>
    <phoneticPr fontId="2"/>
  </si>
  <si>
    <t>本は委員にお戻し下さい。</t>
    <rPh sb="0" eb="1">
      <t>ホン</t>
    </rPh>
    <rPh sb="2" eb="4">
      <t>イイン</t>
    </rPh>
    <rPh sb="6" eb="7">
      <t>モド</t>
    </rPh>
    <rPh sb="8" eb="9">
      <t>クダ</t>
    </rPh>
    <phoneticPr fontId="2"/>
  </si>
  <si>
    <t>なお特に貸出期限は設けていませんのでお好きなだけお借り頂けます。</t>
    <phoneticPr fontId="2"/>
  </si>
  <si>
    <t>お金儲けはよいことである!!中国経済のｴﾈﾙｷﾞｰは「片手にｿﾛﾊﾞﾝ､片手に論語」にある｡「ﾋﾞｼﾞﾈｽと孔子」この絶妙ななﾊﾞﾗﾝｽ感覚にこそ日本と中国が21世紀を生き抜く知恵がある!!</t>
    <rPh sb="1" eb="3">
      <t>カネモウ</t>
    </rPh>
    <rPh sb="14" eb="16">
      <t>チュウゴク</t>
    </rPh>
    <rPh sb="16" eb="18">
      <t>ケイザイ</t>
    </rPh>
    <rPh sb="27" eb="29">
      <t>カタテ</t>
    </rPh>
    <rPh sb="36" eb="38">
      <t>カタテ</t>
    </rPh>
    <rPh sb="39" eb="41">
      <t>ロンゴ</t>
    </rPh>
    <rPh sb="54" eb="56">
      <t>コウシ</t>
    </rPh>
    <rPh sb="59" eb="61">
      <t>ゼツミョウ</t>
    </rPh>
    <rPh sb="68" eb="70">
      <t>カンカク</t>
    </rPh>
    <rPh sb="73" eb="75">
      <t>ニホン</t>
    </rPh>
    <rPh sb="76" eb="78">
      <t>チュウゴク</t>
    </rPh>
    <rPh sb="81" eb="83">
      <t>セイキ</t>
    </rPh>
    <rPh sb="84" eb="85">
      <t>イ</t>
    </rPh>
    <rPh sb="86" eb="87">
      <t>ヌ</t>
    </rPh>
    <rPh sb="88" eb="90">
      <t>チエ</t>
    </rPh>
    <phoneticPr fontId="2"/>
  </si>
  <si>
    <t>20XX年､東京でｺﾚﾗが大発生!温暖化が引き起こす「今､そこにある危機」を告発</t>
    <rPh sb="4" eb="5">
      <t>ネン</t>
    </rPh>
    <rPh sb="6" eb="8">
      <t>トウキョウ</t>
    </rPh>
    <rPh sb="13" eb="16">
      <t>ダイハッセイ</t>
    </rPh>
    <rPh sb="17" eb="20">
      <t>オンダンカ</t>
    </rPh>
    <rPh sb="21" eb="22">
      <t>ヒ</t>
    </rPh>
    <rPh sb="23" eb="24">
      <t>オ</t>
    </rPh>
    <rPh sb="27" eb="28">
      <t>イマ</t>
    </rPh>
    <rPh sb="34" eb="36">
      <t>キキ</t>
    </rPh>
    <rPh sb="38" eb="40">
      <t>コクハツ</t>
    </rPh>
    <phoneticPr fontId="2"/>
  </si>
  <si>
    <t>自然･社会･文化が」調和した安全で快適な水環境を創る</t>
    <rPh sb="0" eb="2">
      <t>シゼン</t>
    </rPh>
    <rPh sb="3" eb="5">
      <t>シャカイ</t>
    </rPh>
    <rPh sb="6" eb="8">
      <t>ブンカ</t>
    </rPh>
    <rPh sb="10" eb="12">
      <t>チョウワ</t>
    </rPh>
    <rPh sb="14" eb="16">
      <t>アンゼン</t>
    </rPh>
    <rPh sb="17" eb="19">
      <t>カイテキ</t>
    </rPh>
    <rPh sb="20" eb="21">
      <t>ミズ</t>
    </rPh>
    <rPh sb="21" eb="23">
      <t>カンキョウ</t>
    </rPh>
    <rPh sb="24" eb="25">
      <t>ツク</t>
    </rPh>
    <phoneticPr fontId="2"/>
  </si>
  <si>
    <t>山の自然学ｸﾗﾌ会報 第5号/山の自然学講座議事録 第13号</t>
    <rPh sb="0" eb="1">
      <t>ヤマ</t>
    </rPh>
    <rPh sb="2" eb="5">
      <t>シゼンガク</t>
    </rPh>
    <rPh sb="8" eb="10">
      <t>カイホウ</t>
    </rPh>
    <rPh sb="11" eb="12">
      <t>ダイ</t>
    </rPh>
    <rPh sb="13" eb="14">
      <t>ゴウ</t>
    </rPh>
    <rPh sb="15" eb="16">
      <t>ヤマ</t>
    </rPh>
    <rPh sb="17" eb="20">
      <t>シゼンガク</t>
    </rPh>
    <rPh sb="20" eb="22">
      <t>コウザ</t>
    </rPh>
    <rPh sb="22" eb="25">
      <t>ギジロク</t>
    </rPh>
    <rPh sb="26" eb="27">
      <t>ダイ</t>
    </rPh>
    <rPh sb="29" eb="30">
      <t>ゴウ</t>
    </rPh>
    <phoneticPr fontId="2"/>
  </si>
  <si>
    <t>山の自然学ｸﾗﾌ会報 第11号</t>
    <rPh sb="0" eb="1">
      <t>ヤマ</t>
    </rPh>
    <rPh sb="2" eb="5">
      <t>シゼンガク</t>
    </rPh>
    <rPh sb="8" eb="10">
      <t>カイホウ</t>
    </rPh>
    <rPh sb="11" eb="12">
      <t>ダイ</t>
    </rPh>
    <rPh sb="14" eb="15">
      <t>ゴウ</t>
    </rPh>
    <phoneticPr fontId="2"/>
  </si>
  <si>
    <t>動物たちの130年</t>
    <rPh sb="0" eb="2">
      <t>ドウブツ</t>
    </rPh>
    <rPh sb="8" eb="9">
      <t>ネン</t>
    </rPh>
    <phoneticPr fontId="2"/>
  </si>
  <si>
    <t>上野動物園のあゆみ</t>
    <rPh sb="0" eb="2">
      <t>ウエノ</t>
    </rPh>
    <rPh sb="2" eb="4">
      <t>ドウブツ</t>
    </rPh>
    <rPh sb="4" eb="5">
      <t>エン</t>
    </rPh>
    <phoneticPr fontId="2"/>
  </si>
  <si>
    <t>公益財団法人東京動物園協会</t>
    <rPh sb="0" eb="2">
      <t>コウエキ</t>
    </rPh>
    <rPh sb="2" eb="4">
      <t>ザイダン</t>
    </rPh>
    <rPh sb="4" eb="6">
      <t>ホウジン</t>
    </rPh>
    <rPh sb="6" eb="8">
      <t>トウキョウ</t>
    </rPh>
    <rPh sb="8" eb="11">
      <t>ドウブツエン</t>
    </rPh>
    <rPh sb="11" eb="13">
      <t>キョウカイ</t>
    </rPh>
    <phoneticPr fontId="2"/>
  </si>
  <si>
    <t>政経</t>
    <rPh sb="0" eb="2">
      <t>セイケイ</t>
    </rPh>
    <phoneticPr fontId="2"/>
  </si>
  <si>
    <t>5-01</t>
    <phoneticPr fontId="2"/>
  </si>
  <si>
    <t>5-02</t>
    <phoneticPr fontId="2"/>
  </si>
  <si>
    <t>5-03</t>
    <phoneticPr fontId="2"/>
  </si>
  <si>
    <t>5-04</t>
  </si>
  <si>
    <t>5-05</t>
  </si>
  <si>
    <t>5-06</t>
  </si>
  <si>
    <t>5-07</t>
  </si>
  <si>
    <t>5-08</t>
  </si>
  <si>
    <t>5-09</t>
  </si>
  <si>
    <t>5-10</t>
  </si>
  <si>
    <t>5-11</t>
  </si>
  <si>
    <t>5-12</t>
  </si>
  <si>
    <t>5-13</t>
  </si>
  <si>
    <t>5-14</t>
  </si>
  <si>
    <t>5-15</t>
  </si>
  <si>
    <t>5-16</t>
  </si>
  <si>
    <t>5-17</t>
  </si>
  <si>
    <t>5-18</t>
  </si>
  <si>
    <t>5-19</t>
  </si>
  <si>
    <t>5-20</t>
  </si>
  <si>
    <t>5-21</t>
  </si>
  <si>
    <t>5-22</t>
  </si>
  <si>
    <t>5-23</t>
  </si>
  <si>
    <t>9784478028933</t>
    <phoneticPr fontId="2"/>
  </si>
  <si>
    <t>「ごく近い未来に新しい病原体が日本列島に出現し,日本人はこの新しい病原体の犠牲となって,絶滅の危機を迎える」｡これは決して脅しではない｡温暖化とともに活動を準備している新しい病原体が私たちを取りまく環境中にわんさといることが最近明らかにされたからだ｡日本の川や海の底には,生きていて代謝機能を維持しているが,培養できない状態の菌すなわち「潜生菌」がいっぱいいる｡全く新しい菌がたくさんいる…｡温暖化が引き起こす「今,そこにある危機」を告発｡</t>
    <phoneticPr fontId="2"/>
  </si>
  <si>
    <t>226p</t>
    <phoneticPr fontId="2"/>
  </si>
  <si>
    <t>159</t>
    <phoneticPr fontId="2"/>
  </si>
  <si>
    <t>452.8</t>
    <phoneticPr fontId="2"/>
  </si>
  <si>
    <t>122p</t>
    <phoneticPr fontId="2"/>
  </si>
  <si>
    <t>時代ﾘｰﾀﾞｰとしてあるべき姿勢とは!?</t>
    <phoneticPr fontId="2"/>
  </si>
  <si>
    <t>深海熱水活動域から見えてくる生命誕生･進化</t>
    <phoneticPr fontId="2"/>
  </si>
  <si>
    <t>653.2</t>
    <phoneticPr fontId="2"/>
  </si>
  <si>
    <t>19X13cm</t>
    <phoneticPr fontId="2"/>
  </si>
  <si>
    <t>217p</t>
    <phoneticPr fontId="2"/>
  </si>
  <si>
    <t>知っていますか?森と木の科学 森への誘い</t>
    <phoneticPr fontId="2"/>
  </si>
  <si>
    <t>372.258</t>
    <phoneticPr fontId="2"/>
  </si>
  <si>
    <t>134p</t>
    <phoneticPr fontId="2"/>
  </si>
  <si>
    <t>652.22</t>
    <phoneticPr fontId="2"/>
  </si>
  <si>
    <t>黄河の水は澄んでいた
中国の文明の歴史は森林を切り拓いてきた歴史でもある．「詩経」や「楚辞」の文中に残るかつてあったはずの「見えない森」．その森の再生を目指して緑化運動を続ける若き歴史学者が瑞々しい筆致で綴る「森から見た中国史」．</t>
    <rPh sb="0" eb="2">
      <t>コウガ</t>
    </rPh>
    <rPh sb="3" eb="4">
      <t>ミズ</t>
    </rPh>
    <rPh sb="5" eb="6">
      <t>ス</t>
    </rPh>
    <phoneticPr fontId="2"/>
  </si>
  <si>
    <t>ｴｺﾛｼﾞｶﾙ･ﾋｽﾄﾘｰの試み　黄河の水は澄んでいた</t>
    <rPh sb="14" eb="15">
      <t>ココロ</t>
    </rPh>
    <phoneticPr fontId="2"/>
  </si>
  <si>
    <t>364p</t>
    <phoneticPr fontId="2"/>
  </si>
  <si>
    <t>21</t>
    <phoneticPr fontId="2"/>
  </si>
  <si>
    <t>39</t>
    <phoneticPr fontId="2"/>
  </si>
  <si>
    <t>北東ｱｼﾞｱはいまや世界の火薬庫</t>
    <rPh sb="0" eb="2">
      <t>ホクトウ</t>
    </rPh>
    <rPh sb="10" eb="12">
      <t>セカイ</t>
    </rPh>
    <rPh sb="13" eb="16">
      <t>カヤクコ</t>
    </rPh>
    <phoneticPr fontId="2"/>
  </si>
  <si>
    <t>青年海外協力隊ＯＢのアイデアから教育支援活動は始まった｡ネパールに高校の校舎を建てよう｡冬休みには大学の野外地質学実習の宿舎として利用しよう｡</t>
    <rPh sb="0" eb="2">
      <t>セイネン</t>
    </rPh>
    <rPh sb="2" eb="4">
      <t>カイガイ</t>
    </rPh>
    <rPh sb="4" eb="7">
      <t>キョウリョクタイ</t>
    </rPh>
    <rPh sb="16" eb="18">
      <t>キョウイク</t>
    </rPh>
    <rPh sb="18" eb="20">
      <t>シエン</t>
    </rPh>
    <rPh sb="20" eb="22">
      <t>カツドウ</t>
    </rPh>
    <rPh sb="23" eb="24">
      <t>ハジ</t>
    </rPh>
    <rPh sb="33" eb="35">
      <t>コウコウ</t>
    </rPh>
    <rPh sb="36" eb="38">
      <t>コウシャ</t>
    </rPh>
    <rPh sb="39" eb="40">
      <t>タ</t>
    </rPh>
    <rPh sb="44" eb="46">
      <t>フユヤス</t>
    </rPh>
    <rPh sb="49" eb="51">
      <t>ダイガク</t>
    </rPh>
    <rPh sb="52" eb="54">
      <t>ヤガイ</t>
    </rPh>
    <rPh sb="54" eb="57">
      <t>チシツガク</t>
    </rPh>
    <rPh sb="57" eb="59">
      <t>ジッシュウ</t>
    </rPh>
    <rPh sb="60" eb="62">
      <t>シュクシャ</t>
    </rPh>
    <rPh sb="65" eb="67">
      <t>リヨウ</t>
    </rPh>
    <phoneticPr fontId="2"/>
  </si>
  <si>
    <t>地球の有限性に世界の経済・社会システムを適応させ､明日の世代に住みよい地球環境を引き継いでいくために､われわれは今､何を知り､何を考え､どう行動すべきなのか｡「地球白書」は､その最良の指針である｡</t>
  </si>
  <si>
    <t>17-19</t>
    <phoneticPr fontId="2"/>
  </si>
  <si>
    <t>思想</t>
    <rPh sb="0" eb="2">
      <t>シソウ</t>
    </rPh>
    <phoneticPr fontId="2"/>
  </si>
  <si>
    <t>佐藤敏彦</t>
    <phoneticPr fontId="2"/>
  </si>
  <si>
    <t>鎌倉論語会館</t>
    <rPh sb="0" eb="2">
      <t>カマクラ</t>
    </rPh>
    <rPh sb="2" eb="4">
      <t>ロンゴ</t>
    </rPh>
    <rPh sb="4" eb="6">
      <t>カイカン</t>
    </rPh>
    <phoneticPr fontId="2"/>
  </si>
  <si>
    <t>9-04</t>
    <phoneticPr fontId="2"/>
  </si>
  <si>
    <t>環境ホルモンは生物やヒトにどんな影響を与えているのか｡化学物質に囲まれたわれわれは,暮らしをどう変えていけばよいのだろうか｡</t>
  </si>
  <si>
    <t>91</t>
    <phoneticPr fontId="2"/>
  </si>
  <si>
    <t>469</t>
    <phoneticPr fontId="2"/>
  </si>
  <si>
    <t>318p</t>
    <phoneticPr fontId="2"/>
  </si>
  <si>
    <t>319.8/916</t>
    <phoneticPr fontId="2"/>
  </si>
  <si>
    <t>自律的発展段階にある環境ﾋﾞｼﾞﾈｽ</t>
    <rPh sb="0" eb="3">
      <t>ジリツテキ</t>
    </rPh>
    <rPh sb="3" eb="5">
      <t>ハッテン</t>
    </rPh>
    <rPh sb="5" eb="7">
      <t>ダンカイ</t>
    </rPh>
    <rPh sb="10" eb="12">
      <t>カンキョウ</t>
    </rPh>
    <phoneticPr fontId="2"/>
  </si>
  <si>
    <t>美しい空はどんな時に､どうして美しく見えるのか</t>
    <rPh sb="0" eb="1">
      <t>ウツク</t>
    </rPh>
    <rPh sb="3" eb="4">
      <t>ソラ</t>
    </rPh>
    <rPh sb="8" eb="9">
      <t>トキ</t>
    </rPh>
    <rPh sb="15" eb="16">
      <t>ウツク</t>
    </rPh>
    <rPh sb="18" eb="19">
      <t>ミ</t>
    </rPh>
    <phoneticPr fontId="2"/>
  </si>
  <si>
    <t>森林減少問題の構造を分析し､解決策を模索する</t>
    <rPh sb="0" eb="2">
      <t>シンリン</t>
    </rPh>
    <rPh sb="2" eb="4">
      <t>ゲンショウ</t>
    </rPh>
    <rPh sb="4" eb="6">
      <t>モンダイ</t>
    </rPh>
    <rPh sb="7" eb="9">
      <t>コウゾウ</t>
    </rPh>
    <rPh sb="10" eb="12">
      <t>ブンセキ</t>
    </rPh>
    <rPh sb="14" eb="17">
      <t>カイケツサク</t>
    </rPh>
    <rPh sb="18" eb="20">
      <t>モサク</t>
    </rPh>
    <phoneticPr fontId="2"/>
  </si>
  <si>
    <t>「環境に係る税･課徴金等の経済的手法研究会」最終報告
①諸外国の環境税の状況;温暖化対策としての経済的手法についての主な論点・選択肢 ②地球温暖化問題及び対策についての基礎的認識etc</t>
    <phoneticPr fontId="2"/>
  </si>
  <si>
    <t>「環境に係る税･課徴金等の経済的手法研究会」</t>
    <phoneticPr fontId="2"/>
  </si>
  <si>
    <t>世界自然保護基金日本委員会【訳】</t>
    <phoneticPr fontId="2"/>
  </si>
  <si>
    <t>国連環境計画/世界自然保護基金【著】</t>
    <phoneticPr fontId="2"/>
  </si>
  <si>
    <t>岩谷 廣道</t>
  </si>
  <si>
    <t>国際自然保護連合【著】</t>
    <phoneticPr fontId="2"/>
  </si>
  <si>
    <t>489.9</t>
    <phoneticPr fontId="2"/>
  </si>
  <si>
    <t>198p</t>
    <phoneticPr fontId="2"/>
  </si>
  <si>
    <t>タイトル(ｻﾌﾞ)
【一覧表Max2行】</t>
    <rPh sb="11" eb="13">
      <t>イチラン</t>
    </rPh>
    <rPh sb="13" eb="14">
      <t>ヒョウ</t>
    </rPh>
    <rPh sb="18" eb="19">
      <t>ギョウ</t>
    </rPh>
    <phoneticPr fontId="2"/>
  </si>
  <si>
    <t>タイトル
【一覧表Max2行】</t>
    <phoneticPr fontId="2"/>
  </si>
  <si>
    <t>304</t>
    <phoneticPr fontId="2"/>
  </si>
  <si>
    <t>510p</t>
    <phoneticPr fontId="2"/>
  </si>
  <si>
    <t>355p</t>
    <phoneticPr fontId="2"/>
  </si>
  <si>
    <t>519.2</t>
    <phoneticPr fontId="2"/>
  </si>
  <si>
    <t>300p</t>
    <phoneticPr fontId="2"/>
  </si>
  <si>
    <t>330.4</t>
    <phoneticPr fontId="2"/>
  </si>
  <si>
    <t>291p</t>
    <phoneticPr fontId="2"/>
  </si>
  <si>
    <t>33</t>
    <phoneticPr fontId="2"/>
  </si>
  <si>
    <t>332.107</t>
    <phoneticPr fontId="2"/>
  </si>
  <si>
    <t>308p</t>
    <phoneticPr fontId="2"/>
  </si>
  <si>
    <t>488.21</t>
    <phoneticPr fontId="2"/>
  </si>
  <si>
    <t>144p</t>
    <phoneticPr fontId="2"/>
  </si>
  <si>
    <t>319</t>
    <phoneticPr fontId="2"/>
  </si>
  <si>
    <t>16cm</t>
    <phoneticPr fontId="2"/>
  </si>
  <si>
    <t>366p</t>
    <phoneticPr fontId="2"/>
  </si>
  <si>
    <t>大好評『100年予測』の著者が描くﾘｱﾙな近未来！</t>
    <phoneticPr fontId="2"/>
  </si>
  <si>
    <t>519.033</t>
    <phoneticPr fontId="2"/>
  </si>
  <si>
    <t>390p</t>
    <phoneticPr fontId="2"/>
  </si>
  <si>
    <t>501.6</t>
    <phoneticPr fontId="2"/>
  </si>
  <si>
    <t>204p</t>
    <phoneticPr fontId="2"/>
  </si>
  <si>
    <t>460.4</t>
    <phoneticPr fontId="2"/>
  </si>
  <si>
    <t>285p</t>
    <phoneticPr fontId="2"/>
  </si>
  <si>
    <t>543.5</t>
    <phoneticPr fontId="2"/>
  </si>
  <si>
    <t>26cm</t>
    <phoneticPr fontId="2"/>
  </si>
  <si>
    <t>592p</t>
    <phoneticPr fontId="2"/>
  </si>
  <si>
    <t>資料種別         図書</t>
  </si>
  <si>
    <t xml:space="preserve">     責任表示         所眞理雄, 高橋桂子 編著.</t>
  </si>
  <si>
    <t xml:space="preserve">                          森康二 著. 10年後に実現できること・実現したいこと / 高橋桂子 著. シミュレーションのさらなる可能性 / 佐々木貴宏 著. まとめ / 高橋桂子, 所眞理雄 著.</t>
  </si>
  <si>
    <t xml:space="preserve">     国名コード      ja</t>
  </si>
  <si>
    <t>タイトルよみ</t>
  </si>
  <si>
    <t xml:space="preserve">        .</t>
    <phoneticPr fontId="2"/>
  </si>
  <si>
    <t xml:space="preserve">     出版事項         東京 :  ; 東京 : 丸善出版 (発売), 2016.3.</t>
    <phoneticPr fontId="2"/>
  </si>
  <si>
    <t>丸善プラネット</t>
  </si>
  <si>
    <t xml:space="preserve">     NDC(9)               517</t>
    <phoneticPr fontId="2"/>
  </si>
  <si>
    <t>早稲田大学出版部</t>
  </si>
  <si>
    <t>サイズ</t>
  </si>
  <si>
    <t>早稲田大学学術叢書</t>
  </si>
  <si>
    <t>https://www.kinokuniya.co.jp/f/dsg-01-9784657117045</t>
    <phoneticPr fontId="2"/>
  </si>
  <si>
    <t xml:space="preserve">     ISBN                 978-4-86345-280-0 :</t>
    <phoneticPr fontId="2"/>
  </si>
  <si>
    <t xml:space="preserve">     形態/付属資料  228p ; 19cm.</t>
    <phoneticPr fontId="2"/>
  </si>
  <si>
    <t xml:space="preserve">     価格等            1300円</t>
    <phoneticPr fontId="2"/>
  </si>
  <si>
    <t xml:space="preserve">     内容細目         地球・人類・文明と水 / 登坂博行 著. 河川と生活 / 河野明男 著. 都市における水害 / 大和広明 著. 水災害への対応 / 深沢壮騎 著. 水質と上下水道 / 山村寛 著. 水循環と生態系 / 舩橋真俊 著. 生活・産業と汚染 / 吉田かおる 著. 水循環と文化 / 石川幹子 著. 21世紀の水環境の構築 / 原辰次 著. 水の大域循環モデルとシミュレーション技術 / 田原康博,</t>
    <phoneticPr fontId="2"/>
  </si>
  <si>
    <t>国立国会図書館 蔵書検索･申込ｼｽﾃﾑ(NMDL-OPAC)</t>
    <rPh sb="0" eb="2">
      <t>コクリツ</t>
    </rPh>
    <rPh sb="2" eb="4">
      <t>コッカイ</t>
    </rPh>
    <rPh sb="4" eb="7">
      <t>トショカン</t>
    </rPh>
    <rPh sb="8" eb="10">
      <t>ゾウショ</t>
    </rPh>
    <rPh sb="10" eb="12">
      <t>ケンサク</t>
    </rPh>
    <rPh sb="13" eb="15">
      <t>モウシコミ</t>
    </rPh>
    <phoneticPr fontId="2"/>
  </si>
  <si>
    <t>https://ndlopac.ndl.go.jp/F/2KFXISTPL9V7SCXXUPXJNTTS2A3LCK9X348AKTUDJHHV2HQH73-04088?func=find-a-0&amp;local_base=gu_ss</t>
    <phoneticPr fontId="2"/>
  </si>
  <si>
    <t>紀伊国屋書店(KINOKUNIY WEB STORE)</t>
    <rPh sb="0" eb="4">
      <t>キノクニヤ</t>
    </rPh>
    <rPh sb="4" eb="6">
      <t>ショテン</t>
    </rPh>
    <phoneticPr fontId="2"/>
  </si>
  <si>
    <t>https://www.kinokuniya.co.jp/disp/CKnDetailSearchForm.jsp?ptk=01</t>
    <phoneticPr fontId="2"/>
  </si>
  <si>
    <t>日本十進分類法（NDC）10版 -2次区分表</t>
    <phoneticPr fontId="2"/>
  </si>
  <si>
    <t>http://www.asahi-net.or.jp/~ax2s-kmtn/ref/ndc10/ndc.html</t>
    <phoneticPr fontId="2"/>
  </si>
  <si>
    <t xml:space="preserve">     書誌ID             027150550</t>
    <phoneticPr fontId="2"/>
  </si>
  <si>
    <t xml:space="preserve">     他MARC番号        (JP-ToTOH)33417831</t>
    <phoneticPr fontId="2"/>
  </si>
  <si>
    <t>著者(主筆者､編者)</t>
    <rPh sb="0" eb="2">
      <t>チョシャ</t>
    </rPh>
    <rPh sb="3" eb="4">
      <t>シュ</t>
    </rPh>
    <rPh sb="4" eb="6">
      <t>ヒッシャ</t>
    </rPh>
    <rPh sb="7" eb="9">
      <t>ヘンシャ</t>
    </rPh>
    <phoneticPr fontId="2"/>
  </si>
  <si>
    <t>その他著者</t>
    <rPh sb="2" eb="3">
      <t>タ</t>
    </rPh>
    <rPh sb="3" eb="5">
      <t>チョシャ</t>
    </rPh>
    <phoneticPr fontId="2"/>
  </si>
  <si>
    <t>分野</t>
    <rPh sb="0" eb="2">
      <t>ブンヤ</t>
    </rPh>
    <phoneticPr fontId="2"/>
  </si>
  <si>
    <t>蔵書番号</t>
    <rPh sb="0" eb="2">
      <t>ゾウショ</t>
    </rPh>
    <rPh sb="2" eb="4">
      <t>バンゴウ</t>
    </rPh>
    <phoneticPr fontId="2"/>
  </si>
  <si>
    <t>歴史</t>
    <rPh sb="0" eb="2">
      <t>レキシ</t>
    </rPh>
    <phoneticPr fontId="2"/>
  </si>
  <si>
    <t>初版日</t>
    <rPh sb="0" eb="2">
      <t>ショハン</t>
    </rPh>
    <rPh sb="2" eb="3">
      <t>ヒ</t>
    </rPh>
    <phoneticPr fontId="2"/>
  </si>
  <si>
    <t>環境総合研究所</t>
    <phoneticPr fontId="2"/>
  </si>
  <si>
    <t>リヨン社</t>
  </si>
  <si>
    <t>オーム社</t>
  </si>
  <si>
    <t>東洋経済新報社</t>
  </si>
  <si>
    <t>中公叢書</t>
  </si>
  <si>
    <t>プレジデント社</t>
  </si>
  <si>
    <t>出版社</t>
    <rPh sb="0" eb="3">
      <t>シュッパンシャ</t>
    </rPh>
    <phoneticPr fontId="2"/>
  </si>
  <si>
    <t>小坂国継著</t>
    <phoneticPr fontId="2"/>
  </si>
  <si>
    <t>ミネルビア書房</t>
    <phoneticPr fontId="2"/>
  </si>
  <si>
    <t>日本経済新聞出版社</t>
  </si>
  <si>
    <t>高文研</t>
  </si>
  <si>
    <t>岩波書店</t>
  </si>
  <si>
    <t>中央法規出版</t>
  </si>
  <si>
    <t>日本林業調査会</t>
  </si>
  <si>
    <t>中国が死んでも日本が勝てない7つの理由</t>
    <phoneticPr fontId="2"/>
  </si>
  <si>
    <t>青春出版社</t>
  </si>
  <si>
    <t>三和書籍</t>
  </si>
  <si>
    <t>日本海水学会編</t>
    <rPh sb="0" eb="2">
      <t>ニホン</t>
    </rPh>
    <phoneticPr fontId="2"/>
  </si>
  <si>
    <t>網野ゆき子訳</t>
    <phoneticPr fontId="2"/>
  </si>
  <si>
    <t>晶文社</t>
  </si>
  <si>
    <t>草思社</t>
  </si>
  <si>
    <t>山本良一監訳 吉野美耶子訳</t>
    <phoneticPr fontId="2"/>
  </si>
  <si>
    <t>オーム社／銀法局</t>
  </si>
  <si>
    <t>自然と国家と人間と</t>
    <phoneticPr fontId="2"/>
  </si>
  <si>
    <t>日本経済新聞出版社</t>
    <phoneticPr fontId="2"/>
  </si>
  <si>
    <t>日経プレミアシリーズ</t>
  </si>
  <si>
    <t>ダイヤモンド社</t>
  </si>
  <si>
    <t>サンマーク出版</t>
  </si>
  <si>
    <t>化学物質問題市民研究会</t>
    <phoneticPr fontId="2"/>
  </si>
  <si>
    <t>リム出版社</t>
  </si>
  <si>
    <t>コモンズ</t>
  </si>
  <si>
    <t>東京書籍</t>
  </si>
  <si>
    <t>工作舎</t>
  </si>
  <si>
    <t>朝日新聞出版</t>
  </si>
  <si>
    <t>河出書房新社</t>
  </si>
  <si>
    <t>田中香方子</t>
  </si>
  <si>
    <t>竹中平蔵解説</t>
  </si>
  <si>
    <t>日経ＢＰ社</t>
    <phoneticPr fontId="2"/>
  </si>
  <si>
    <t>地誌</t>
    <rPh sb="0" eb="2">
      <t>チシ</t>
    </rPh>
    <phoneticPr fontId="2"/>
  </si>
  <si>
    <t>明石書房</t>
  </si>
  <si>
    <t>ちくま新書</t>
  </si>
  <si>
    <t>筑摩書房</t>
  </si>
  <si>
    <t>幸福の科学出版</t>
  </si>
  <si>
    <t>角川新書</t>
  </si>
  <si>
    <t>ｼﾘｰｽﾞNo</t>
    <phoneticPr fontId="2"/>
  </si>
  <si>
    <t>452.9/517</t>
    <phoneticPr fontId="2"/>
  </si>
  <si>
    <t xml:space="preserve">228p </t>
    <phoneticPr fontId="2"/>
  </si>
  <si>
    <t>PHP研究所</t>
  </si>
  <si>
    <t>もっと知りたい環境ホルモンとダイオキシン</t>
    <phoneticPr fontId="2"/>
  </si>
  <si>
    <t>TBSブリタニカ</t>
  </si>
  <si>
    <t xml:space="preserve"> 254p</t>
    <phoneticPr fontId="2"/>
  </si>
  <si>
    <t>21世紀の水環境を創る</t>
    <phoneticPr fontId="2"/>
  </si>
  <si>
    <t>気象大異変</t>
    <phoneticPr fontId="2"/>
  </si>
  <si>
    <t>人類破滅へのカウントダウン</t>
    <phoneticPr fontId="2"/>
  </si>
  <si>
    <t>水素エネルギーがわかる本</t>
    <phoneticPr fontId="2"/>
  </si>
  <si>
    <t>水素社会と水素ビジネス</t>
    <phoneticPr fontId="2"/>
  </si>
  <si>
    <t>貸出先</t>
    <rPh sb="0" eb="2">
      <t>カシダシ</t>
    </rPh>
    <rPh sb="2" eb="3">
      <t>サキ</t>
    </rPh>
    <phoneticPr fontId="2"/>
  </si>
  <si>
    <t>貸出日</t>
    <rPh sb="0" eb="2">
      <t>カシダシ</t>
    </rPh>
    <rPh sb="2" eb="3">
      <t>ヒ</t>
    </rPh>
    <phoneticPr fontId="2"/>
  </si>
  <si>
    <t>返却日</t>
    <rPh sb="0" eb="2">
      <t>ヘンキャク</t>
    </rPh>
    <rPh sb="2" eb="3">
      <t>ビ</t>
    </rPh>
    <phoneticPr fontId="2"/>
  </si>
  <si>
    <t>国会図書館ｻｲﾄ</t>
    <rPh sb="0" eb="2">
      <t>コッカイ</t>
    </rPh>
    <rPh sb="2" eb="5">
      <t>トショカン</t>
    </rPh>
    <phoneticPr fontId="2"/>
  </si>
  <si>
    <t>紀伊国屋書店ｻｲﾄ</t>
    <rPh sb="0" eb="4">
      <t>キノクニヤ</t>
    </rPh>
    <rPh sb="4" eb="6">
      <t>ショテン</t>
    </rPh>
    <phoneticPr fontId="2"/>
  </si>
  <si>
    <t>https://www.kinokuniya.co.jp/f/dsg-01-9784863452800</t>
    <phoneticPr fontId="2"/>
  </si>
  <si>
    <t>ファイル名</t>
    <rPh sb="4" eb="5">
      <t>メイ</t>
    </rPh>
    <phoneticPr fontId="2"/>
  </si>
  <si>
    <t>chikyuhon.xls</t>
    <phoneticPr fontId="2"/>
  </si>
  <si>
    <t>ﾊﾟｽﾜｰﾄﾞ</t>
    <phoneticPr fontId="2"/>
  </si>
  <si>
    <t>chikyuu</t>
    <phoneticPr fontId="2"/>
  </si>
  <si>
    <t>日本人と中国人はなぜ水と油なのか</t>
  </si>
  <si>
    <t>大地の５億年</t>
  </si>
  <si>
    <t>人工知能が変える仕事の未来</t>
  </si>
  <si>
    <t>昭和史の現場</t>
  </si>
  <si>
    <t>地質職人たちのアーカイブ</t>
  </si>
  <si>
    <t>https://ndlopac.ndl.go.jp/F/?func=find-a&amp;find_code=WTYP&amp;request=&amp;request_op=AND&amp;find_code=WRD&amp;request=&amp;request_op=AND&amp;find_code=WTI&amp;request=水大循環と暮らし&amp;request_op=AND&amp;find_code=WAU&amp;request=&amp;request_op=AND&amp;find_code=WPU&amp;request=&amp;request_op=AND&amp;find_code=CALL&amp;request=&amp;request_op=AND&amp;find_code=&amp;request=&amp;request_op=AND&amp;find_code=&amp;request=&amp;request_op=AND&amp;find_code=&amp;request=&amp;chk_bigram=on&amp;adjacent=N&amp;chk_all=on&amp;chk_fmt_BK=on&amp;chk_fmt_SE=on&amp;chk_fmt_WZ=on&amp;chk_fmt_EL=on&amp;chk_fmt_WK=on&amp;chk_fmt_HA=on&amp;chk_fmt_MP=on&amp;chk_fmt_MI=on&amp;chk_fmt_AC=on&amp;chk_fmt_ZK=on&amp;chk_fmt_KT=on&amp;filter_code_4=WSL&amp;filter_request_4=&amp;filter_code_2=WYR&amp;filter_request_2=&amp;filter_code_3=WYR&amp;filter_request_3=&amp;filter_code_1=WLNT&amp;filter_request_1=&amp;x=72&amp;y=16</t>
    <phoneticPr fontId="2"/>
  </si>
  <si>
    <t>森が滅びるときは国が滅びるとき</t>
    <phoneticPr fontId="2"/>
  </si>
  <si>
    <t>地球環境の視点に立った世直し論</t>
    <phoneticPr fontId="2"/>
  </si>
  <si>
    <t>日本を変える・世界を変える</t>
    <phoneticPr fontId="2"/>
  </si>
  <si>
    <t>環境倫理学ノート</t>
    <phoneticPr fontId="2"/>
  </si>
  <si>
    <t>比較思想的考察</t>
    <phoneticPr fontId="2"/>
  </si>
  <si>
    <t>低炭素エコノミー</t>
    <phoneticPr fontId="2"/>
  </si>
  <si>
    <t>温暖化対策目標と国民負担</t>
    <phoneticPr fontId="2"/>
  </si>
  <si>
    <t>あなたにもできる地球を救う森づくり</t>
    <phoneticPr fontId="2"/>
  </si>
  <si>
    <t>地球環境と日本経済</t>
    <phoneticPr fontId="2"/>
  </si>
  <si>
    <t>21世紀の課題に挑む企業人</t>
    <phoneticPr fontId="2"/>
  </si>
  <si>
    <t>地球温暖化と森林ビジネス</t>
    <phoneticPr fontId="2"/>
  </si>
  <si>
    <t>「地球益」をめざして</t>
    <phoneticPr fontId="2"/>
  </si>
  <si>
    <t>水を燃やす技術</t>
    <phoneticPr fontId="2"/>
  </si>
  <si>
    <t>資源化装置で地球を救う</t>
    <phoneticPr fontId="2"/>
  </si>
  <si>
    <t>地球はいつまで我慢できるか</t>
    <phoneticPr fontId="2"/>
  </si>
  <si>
    <t>緑の生態系への旅</t>
    <phoneticPr fontId="2"/>
  </si>
  <si>
    <t>ブータンの花&lt;新版&gt;</t>
    <phoneticPr fontId="2"/>
  </si>
  <si>
    <t>世界一空が美しい大陸</t>
    <phoneticPr fontId="2"/>
  </si>
  <si>
    <t>南極の図鑑</t>
    <phoneticPr fontId="2"/>
  </si>
  <si>
    <t>水は答えを知っている②</t>
    <phoneticPr fontId="2"/>
  </si>
  <si>
    <t>結晶が奏でる癒しと祈りのメロディ</t>
    <phoneticPr fontId="2"/>
  </si>
  <si>
    <t>“奪われし未来”を取り戻せ</t>
    <phoneticPr fontId="2"/>
  </si>
  <si>
    <t>有害化学物質対策―NGOの提案</t>
    <phoneticPr fontId="2"/>
  </si>
  <si>
    <t>自然の権利</t>
    <phoneticPr fontId="2"/>
  </si>
  <si>
    <t>環境倫理の文明史</t>
    <phoneticPr fontId="2"/>
  </si>
  <si>
    <t>幸福の国と呼ばれて</t>
    <phoneticPr fontId="2"/>
  </si>
  <si>
    <t>石が語るアンコール遺跡</t>
    <phoneticPr fontId="2"/>
  </si>
  <si>
    <t>岩石学からみた世界遺産</t>
    <phoneticPr fontId="2"/>
  </si>
  <si>
    <t>貢献する心</t>
    <phoneticPr fontId="2"/>
  </si>
  <si>
    <t>職業は武装解除</t>
    <phoneticPr fontId="2"/>
  </si>
  <si>
    <t>壊れた社会を立て直すそれが私の仕事</t>
    <phoneticPr fontId="2"/>
  </si>
  <si>
    <t>人類が絶滅する6のシナリオ</t>
    <phoneticPr fontId="2"/>
  </si>
  <si>
    <t>想像するちから</t>
    <phoneticPr fontId="2"/>
  </si>
  <si>
    <t>チンパンジーが教えてくれる人間の心</t>
  </si>
  <si>
    <t>2052-今後40年のグローバル予測</t>
    <phoneticPr fontId="2"/>
  </si>
  <si>
    <t>環境思想とは何か</t>
    <phoneticPr fontId="2"/>
  </si>
  <si>
    <t>環境主義からエコロジズムへ</t>
  </si>
  <si>
    <t>里山資本主義</t>
    <phoneticPr fontId="2"/>
  </si>
  <si>
    <t>日本経済は「安心の原理」で動く</t>
  </si>
  <si>
    <t>返却
予定日</t>
    <rPh sb="0" eb="2">
      <t>ヘンキャク</t>
    </rPh>
    <rPh sb="3" eb="5">
      <t>ヨテイ</t>
    </rPh>
    <rPh sb="5" eb="6">
      <t>ビ</t>
    </rPh>
    <phoneticPr fontId="2"/>
  </si>
  <si>
    <t>環境庁企画調整局
企画調整課調査企画室</t>
    <phoneticPr fontId="2"/>
  </si>
  <si>
    <t>所眞理雄/高橋桂子&lt;編著&gt;</t>
    <phoneticPr fontId="2"/>
  </si>
  <si>
    <t>井上真編</t>
    <phoneticPr fontId="2"/>
  </si>
  <si>
    <t>黄文雄</t>
    <phoneticPr fontId="2"/>
  </si>
  <si>
    <t>武田康雄&lt;文・写真&gt;</t>
    <phoneticPr fontId="2"/>
  </si>
  <si>
    <t>上田紀行</t>
    <phoneticPr fontId="2"/>
  </si>
  <si>
    <t>瀬谷ルミ子</t>
    <phoneticPr fontId="2"/>
  </si>
  <si>
    <t>認定ＮＰＯ法人日本紛争予防センター事務局長</t>
    <phoneticPr fontId="2"/>
  </si>
  <si>
    <t>操谷浩介[ＮＨＫ広島取材班]</t>
    <phoneticPr fontId="2"/>
  </si>
  <si>
    <t>内田 悦生</t>
    <phoneticPr fontId="2"/>
  </si>
  <si>
    <t>ｴﾈﾙｷﾞｰ</t>
  </si>
  <si>
    <t>ｴﾈﾙｷﾞｰ</t>
    <phoneticPr fontId="2"/>
  </si>
  <si>
    <t>経済</t>
  </si>
  <si>
    <t>自然</t>
    <rPh sb="0" eb="2">
      <t>シゼン</t>
    </rPh>
    <phoneticPr fontId="2"/>
  </si>
  <si>
    <t>00-01</t>
  </si>
  <si>
    <t>02-02</t>
  </si>
  <si>
    <t>03-01</t>
  </si>
  <si>
    <t>03-02</t>
  </si>
  <si>
    <t>03-03</t>
  </si>
  <si>
    <t>04-01</t>
  </si>
  <si>
    <t>04-02</t>
  </si>
  <si>
    <t>05-01</t>
  </si>
  <si>
    <t>05-02</t>
  </si>
  <si>
    <t>06-01</t>
  </si>
  <si>
    <t>08-01</t>
  </si>
  <si>
    <t>11-01</t>
  </si>
  <si>
    <t>11-02</t>
  </si>
  <si>
    <t>11-03</t>
  </si>
  <si>
    <t>11-04</t>
  </si>
  <si>
    <t>12-01</t>
  </si>
  <si>
    <t>13-01</t>
  </si>
  <si>
    <t>13-02</t>
  </si>
  <si>
    <t>13-03</t>
  </si>
  <si>
    <t>14-01</t>
  </si>
  <si>
    <t>16-01</t>
  </si>
  <si>
    <t>00-02</t>
  </si>
  <si>
    <t>00-03</t>
  </si>
  <si>
    <t>00-05</t>
  </si>
  <si>
    <t>00-06</t>
  </si>
  <si>
    <t>00-07</t>
  </si>
  <si>
    <t>00-08</t>
  </si>
  <si>
    <t>00-09</t>
  </si>
  <si>
    <t>00-10</t>
  </si>
  <si>
    <t>00-11</t>
  </si>
  <si>
    <t>03-04</t>
  </si>
  <si>
    <t>04-03</t>
  </si>
  <si>
    <t>06-02</t>
  </si>
  <si>
    <t>07-01</t>
  </si>
  <si>
    <t>13-04</t>
  </si>
  <si>
    <t>09-01</t>
  </si>
  <si>
    <t>連番</t>
    <rPh sb="0" eb="2">
      <t>レンバン</t>
    </rPh>
    <phoneticPr fontId="2"/>
  </si>
  <si>
    <t>書名
（サブタイトル）</t>
    <rPh sb="0" eb="2">
      <t>ショメイ</t>
    </rPh>
    <phoneticPr fontId="2"/>
  </si>
  <si>
    <t>書名</t>
    <rPh sb="0" eb="2">
      <t>ショメイ</t>
    </rPh>
    <phoneticPr fontId="2"/>
  </si>
  <si>
    <t>NDC分類</t>
  </si>
  <si>
    <t>翻訳者</t>
  </si>
  <si>
    <t>翻訳者</t>
    <rPh sb="0" eb="2">
      <t>ホンヤク</t>
    </rPh>
    <phoneticPr fontId="2"/>
  </si>
  <si>
    <t>その他著者</t>
  </si>
  <si>
    <t>価格(税抜)</t>
    <rPh sb="0" eb="2">
      <t>カカク</t>
    </rPh>
    <rPh sb="3" eb="4">
      <t>ゼイ</t>
    </rPh>
    <rPh sb="4" eb="5">
      <t>ヌ</t>
    </rPh>
    <phoneticPr fontId="2"/>
  </si>
  <si>
    <t>サブ
タイトル</t>
    <phoneticPr fontId="2"/>
  </si>
  <si>
    <t>ｶﾀｶﾅ
書名</t>
    <rPh sb="5" eb="7">
      <t>ショメイ</t>
    </rPh>
    <phoneticPr fontId="2"/>
  </si>
  <si>
    <r>
      <t xml:space="preserve">著者
</t>
    </r>
    <r>
      <rPr>
        <sz val="8"/>
        <rFont val="ＭＳ 明朝"/>
        <family val="1"/>
        <charset val="128"/>
      </rPr>
      <t>(主筆者､編者)</t>
    </r>
    <phoneticPr fontId="2"/>
  </si>
  <si>
    <t>初版
発行日</t>
    <rPh sb="0" eb="2">
      <t>ショハン</t>
    </rPh>
    <rPh sb="3" eb="5">
      <t>ハッコウ</t>
    </rPh>
    <rPh sb="5" eb="6">
      <t>ヒ</t>
    </rPh>
    <phoneticPr fontId="2"/>
  </si>
  <si>
    <r>
      <t xml:space="preserve">購入日
</t>
    </r>
    <r>
      <rPr>
        <sz val="9"/>
        <rFont val="ＭＳ 明朝"/>
        <family val="1"/>
        <charset val="128"/>
      </rPr>
      <t>もしくは
蔵書本発行日</t>
    </r>
    <rPh sb="0" eb="2">
      <t>コウニュウ</t>
    </rPh>
    <rPh sb="2" eb="3">
      <t>ビ</t>
    </rPh>
    <rPh sb="9" eb="11">
      <t>ゾウショ</t>
    </rPh>
    <rPh sb="11" eb="12">
      <t>ホン</t>
    </rPh>
    <rPh sb="12" eb="15">
      <t>ハッコウビ</t>
    </rPh>
    <phoneticPr fontId="2"/>
  </si>
  <si>
    <t>出版元</t>
    <rPh sb="0" eb="2">
      <t>シュッパン</t>
    </rPh>
    <rPh sb="2" eb="3">
      <t>モト</t>
    </rPh>
    <phoneticPr fontId="2"/>
  </si>
  <si>
    <t>ISBN
商品ｺｰﾄﾞ</t>
    <phoneticPr fontId="2"/>
  </si>
  <si>
    <t>ISBN
商品ｺｰﾄﾞ</t>
    <rPh sb="5" eb="7">
      <t>ショウヒン</t>
    </rPh>
    <phoneticPr fontId="2"/>
  </si>
  <si>
    <t>ぼくらの村にアンズが実った</t>
    <rPh sb="4" eb="5">
      <t>ムラ</t>
    </rPh>
    <rPh sb="10" eb="11">
      <t>ミノ</t>
    </rPh>
    <phoneticPr fontId="2"/>
  </si>
  <si>
    <t>中国・植林プロジェクトの１０年</t>
    <rPh sb="0" eb="2">
      <t>チュウゴク</t>
    </rPh>
    <rPh sb="3" eb="5">
      <t>ショクリン</t>
    </rPh>
    <rPh sb="14" eb="15">
      <t>ネン</t>
    </rPh>
    <phoneticPr fontId="2"/>
  </si>
  <si>
    <t>高見邦雄</t>
    <rPh sb="0" eb="2">
      <t>タカミ</t>
    </rPh>
    <rPh sb="2" eb="4">
      <t>クニオ</t>
    </rPh>
    <phoneticPr fontId="2"/>
  </si>
  <si>
    <t>日本経済新聞</t>
    <rPh sb="0" eb="2">
      <t>ニホン</t>
    </rPh>
    <rPh sb="2" eb="4">
      <t>ケイザイ</t>
    </rPh>
    <rPh sb="4" eb="6">
      <t>シンブン</t>
    </rPh>
    <phoneticPr fontId="2"/>
  </si>
  <si>
    <t>近現代史の旅 真実を求めて</t>
    <rPh sb="0" eb="3">
      <t>キンゲンダイ</t>
    </rPh>
    <rPh sb="3" eb="4">
      <t>シ</t>
    </rPh>
    <rPh sb="5" eb="6">
      <t>タビ</t>
    </rPh>
    <rPh sb="7" eb="9">
      <t>シンジツ</t>
    </rPh>
    <rPh sb="10" eb="11">
      <t>モト</t>
    </rPh>
    <phoneticPr fontId="2"/>
  </si>
  <si>
    <t>中国・韓国市場で経験したビジネスの魂の叫び</t>
    <rPh sb="0" eb="2">
      <t>チュウゴク</t>
    </rPh>
    <rPh sb="3" eb="5">
      <t>カンコク</t>
    </rPh>
    <rPh sb="5" eb="7">
      <t>シジョウ</t>
    </rPh>
    <rPh sb="8" eb="10">
      <t>ケイケン</t>
    </rPh>
    <rPh sb="17" eb="18">
      <t>タマシイ</t>
    </rPh>
    <rPh sb="19" eb="20">
      <t>サケ</t>
    </rPh>
    <phoneticPr fontId="2"/>
  </si>
  <si>
    <t>辻本貴一</t>
    <rPh sb="0" eb="2">
      <t>ツジモト</t>
    </rPh>
    <rPh sb="2" eb="3">
      <t>タカ</t>
    </rPh>
    <rPh sb="3" eb="4">
      <t>カズ</t>
    </rPh>
    <phoneticPr fontId="2"/>
  </si>
  <si>
    <t>メトロポリタンプレス</t>
    <phoneticPr fontId="2"/>
  </si>
  <si>
    <t>小宮輝之</t>
    <rPh sb="0" eb="2">
      <t>コミヤ</t>
    </rPh>
    <rPh sb="2" eb="4">
      <t>テルユキ</t>
    </rPh>
    <phoneticPr fontId="2"/>
  </si>
  <si>
    <t>失敗の本質</t>
    <rPh sb="0" eb="2">
      <t>シッパイ</t>
    </rPh>
    <rPh sb="3" eb="5">
      <t>ホンシツ</t>
    </rPh>
    <phoneticPr fontId="2"/>
  </si>
  <si>
    <t>日本軍組織論的研究</t>
    <rPh sb="0" eb="2">
      <t>ニホン</t>
    </rPh>
    <rPh sb="2" eb="3">
      <t>グン</t>
    </rPh>
    <rPh sb="3" eb="5">
      <t>ソシキ</t>
    </rPh>
    <rPh sb="5" eb="6">
      <t>ロン</t>
    </rPh>
    <rPh sb="6" eb="7">
      <t>テキ</t>
    </rPh>
    <rPh sb="7" eb="9">
      <t>ケンキュウ</t>
    </rPh>
    <phoneticPr fontId="2"/>
  </si>
  <si>
    <t>戸部良一</t>
    <rPh sb="0" eb="2">
      <t>トベ</t>
    </rPh>
    <rPh sb="2" eb="4">
      <t>リョウイチ</t>
    </rPh>
    <phoneticPr fontId="2"/>
  </si>
  <si>
    <t>他</t>
    <rPh sb="0" eb="1">
      <t>ホカ</t>
    </rPh>
    <phoneticPr fontId="2"/>
  </si>
  <si>
    <t>中央公論新社</t>
    <rPh sb="0" eb="2">
      <t>チュウオウ</t>
    </rPh>
    <rPh sb="2" eb="4">
      <t>コウロン</t>
    </rPh>
    <rPh sb="4" eb="5">
      <t>シン</t>
    </rPh>
    <rPh sb="5" eb="6">
      <t>シャ</t>
    </rPh>
    <phoneticPr fontId="2"/>
  </si>
  <si>
    <t>中公文庫</t>
    <rPh sb="0" eb="2">
      <t>チュウコウ</t>
    </rPh>
    <rPh sb="2" eb="4">
      <t>ブンコ</t>
    </rPh>
    <phoneticPr fontId="2"/>
  </si>
  <si>
    <t>と18-1</t>
    <phoneticPr fontId="2"/>
  </si>
  <si>
    <t>森田総典</t>
  </si>
  <si>
    <t>岩波書店</t>
    <rPh sb="3" eb="4">
      <t>テン</t>
    </rPh>
    <phoneticPr fontId="2"/>
  </si>
  <si>
    <t>PHP Paperbacks</t>
    <phoneticPr fontId="2"/>
  </si>
  <si>
    <t>日韓対立の真相</t>
    <rPh sb="0" eb="2">
      <t>ニッカン</t>
    </rPh>
    <rPh sb="2" eb="4">
      <t>タイリツ</t>
    </rPh>
    <rPh sb="5" eb="7">
      <t>シンソウ</t>
    </rPh>
    <phoneticPr fontId="2"/>
  </si>
  <si>
    <t>武藤正敏</t>
    <rPh sb="0" eb="2">
      <t>ムトウ</t>
    </rPh>
    <rPh sb="2" eb="4">
      <t>マサトシ</t>
    </rPh>
    <phoneticPr fontId="2"/>
  </si>
  <si>
    <t>悟空出版</t>
    <rPh sb="0" eb="2">
      <t>ゴクウ</t>
    </rPh>
    <rPh sb="2" eb="4">
      <t>シュッパン</t>
    </rPh>
    <phoneticPr fontId="2"/>
  </si>
  <si>
    <t>絶滅危機動物</t>
    <rPh sb="0" eb="2">
      <t>ゼツメツ</t>
    </rPh>
    <rPh sb="2" eb="4">
      <t>キキ</t>
    </rPh>
    <rPh sb="4" eb="6">
      <t>ドウブツ</t>
    </rPh>
    <phoneticPr fontId="2"/>
  </si>
  <si>
    <t>今泉忠明監修</t>
    <rPh sb="0" eb="2">
      <t>イマイズミ</t>
    </rPh>
    <rPh sb="2" eb="4">
      <t>タダアキ</t>
    </rPh>
    <phoneticPr fontId="2"/>
  </si>
  <si>
    <t>学研教育出版</t>
    <rPh sb="0" eb="2">
      <t>ガッケン</t>
    </rPh>
    <rPh sb="2" eb="4">
      <t>キョウイク</t>
    </rPh>
    <rPh sb="4" eb="6">
      <t>シュッパン</t>
    </rPh>
    <phoneticPr fontId="2"/>
  </si>
  <si>
    <t>新ﾎﾟｹｯﾄ版・学研の図鑑</t>
    <rPh sb="0" eb="1">
      <t>シン</t>
    </rPh>
    <rPh sb="6" eb="7">
      <t>バン</t>
    </rPh>
    <rPh sb="8" eb="10">
      <t>ガッケン</t>
    </rPh>
    <rPh sb="11" eb="13">
      <t>ズカン</t>
    </rPh>
    <phoneticPr fontId="2"/>
  </si>
  <si>
    <t>318種</t>
    <rPh sb="3" eb="4">
      <t>シュ</t>
    </rPh>
    <phoneticPr fontId="2"/>
  </si>
  <si>
    <t>杉田平三</t>
    <rPh sb="0" eb="2">
      <t>スギタ</t>
    </rPh>
    <rPh sb="2" eb="4">
      <t>ヘイゾウ</t>
    </rPh>
    <phoneticPr fontId="2"/>
  </si>
  <si>
    <t>文一総合出版</t>
    <rPh sb="0" eb="2">
      <t>ブンイチ</t>
    </rPh>
    <rPh sb="2" eb="4">
      <t>ソウゴウ</t>
    </rPh>
    <rPh sb="4" eb="6">
      <t>シュッパン</t>
    </rPh>
    <phoneticPr fontId="2"/>
  </si>
  <si>
    <t>鳥の足型･足跡ﾊﾝﾄﾞｸﾞｯｸ</t>
    <rPh sb="0" eb="1">
      <t>トリ</t>
    </rPh>
    <rPh sb="2" eb="4">
      <t>アシガタ</t>
    </rPh>
    <rPh sb="5" eb="7">
      <t>アシアト</t>
    </rPh>
    <phoneticPr fontId="2"/>
  </si>
  <si>
    <t>岩谷 廣道</t>
    <rPh sb="0" eb="2">
      <t>イワヤ</t>
    </rPh>
    <phoneticPr fontId="2"/>
  </si>
  <si>
    <t>金子 仁洋</t>
  </si>
  <si>
    <t>金子 仁洋</t>
    <rPh sb="0" eb="2">
      <t>カネコ</t>
    </rPh>
    <rPh sb="3" eb="4">
      <t>ジン</t>
    </rPh>
    <rPh sb="4" eb="5">
      <t>ヨウ</t>
    </rPh>
    <phoneticPr fontId="2"/>
  </si>
  <si>
    <t>続･１００年予測</t>
    <rPh sb="0" eb="1">
      <t>ゾク</t>
    </rPh>
    <rPh sb="5" eb="6">
      <t>ネン</t>
    </rPh>
    <rPh sb="6" eb="8">
      <t>ヨソク</t>
    </rPh>
    <phoneticPr fontId="2"/>
  </si>
  <si>
    <t>ｼﾞｮｰｼﾞ･ﾌﾘｰﾄﾞﾏﾝ</t>
    <phoneticPr fontId="2"/>
  </si>
  <si>
    <t>櫻井祐子</t>
    <rPh sb="0" eb="2">
      <t>サクライ</t>
    </rPh>
    <rPh sb="2" eb="4">
      <t>ユウコ</t>
    </rPh>
    <phoneticPr fontId="2"/>
  </si>
  <si>
    <t>早川書房</t>
    <rPh sb="0" eb="2">
      <t>ハヤカワ</t>
    </rPh>
    <rPh sb="2" eb="4">
      <t>ショボウ</t>
    </rPh>
    <phoneticPr fontId="2"/>
  </si>
  <si>
    <t>ﾊﾔｶﾜ･ﾉﾝﾌｨｸｼｮﾝ文庫</t>
    <rPh sb="13" eb="15">
      <t>ブンコ</t>
    </rPh>
    <phoneticPr fontId="2"/>
  </si>
  <si>
    <t>NF-416</t>
    <phoneticPr fontId="2"/>
  </si>
  <si>
    <t>求龍堂</t>
    <rPh sb="0" eb="1">
      <t>キュウ</t>
    </rPh>
    <rPh sb="1" eb="2">
      <t>リュウ</t>
    </rPh>
    <rPh sb="2" eb="3">
      <t>ドウ</t>
    </rPh>
    <phoneticPr fontId="2"/>
  </si>
  <si>
    <t>地球環境の事典</t>
    <rPh sb="5" eb="7">
      <t>ジテン</t>
    </rPh>
    <phoneticPr fontId="2"/>
  </si>
  <si>
    <t>宇井純</t>
    <rPh sb="0" eb="2">
      <t>ウイ</t>
    </rPh>
    <rPh sb="2" eb="3">
      <t>ジュン</t>
    </rPh>
    <phoneticPr fontId="2"/>
  </si>
  <si>
    <t>三省堂</t>
    <rPh sb="0" eb="3">
      <t>サンセイドウ</t>
    </rPh>
    <phoneticPr fontId="2"/>
  </si>
  <si>
    <t>エネルギービジョン</t>
    <phoneticPr fontId="2"/>
  </si>
  <si>
    <t>地球温暖化抑制のシナリオ</t>
    <rPh sb="0" eb="2">
      <t>チキュウ</t>
    </rPh>
    <rPh sb="2" eb="5">
      <t>オンダンカ</t>
    </rPh>
    <rPh sb="5" eb="7">
      <t>ヨクセイ</t>
    </rPh>
    <phoneticPr fontId="2"/>
  </si>
  <si>
    <t>湯原哲夫編</t>
    <rPh sb="0" eb="2">
      <t>ユハラ</t>
    </rPh>
    <rPh sb="2" eb="4">
      <t>テツオ</t>
    </rPh>
    <rPh sb="4" eb="5">
      <t>ヘン</t>
    </rPh>
    <phoneticPr fontId="2"/>
  </si>
  <si>
    <t>氏田博士編</t>
    <rPh sb="0" eb="2">
      <t>ウジタ</t>
    </rPh>
    <rPh sb="2" eb="4">
      <t>ハカセ</t>
    </rPh>
    <rPh sb="4" eb="5">
      <t>ヘン</t>
    </rPh>
    <phoneticPr fontId="2"/>
  </si>
  <si>
    <t>海文堂出版</t>
    <rPh sb="0" eb="1">
      <t>カイ</t>
    </rPh>
    <rPh sb="1" eb="2">
      <t>ブン</t>
    </rPh>
    <rPh sb="2" eb="3">
      <t>ドウ</t>
    </rPh>
    <rPh sb="3" eb="5">
      <t>シュッパン</t>
    </rPh>
    <phoneticPr fontId="2"/>
  </si>
  <si>
    <t>生物と無生物のあいだ</t>
    <rPh sb="0" eb="2">
      <t>セイブツ</t>
    </rPh>
    <rPh sb="3" eb="6">
      <t>ムセイブツ</t>
    </rPh>
    <phoneticPr fontId="2"/>
  </si>
  <si>
    <t>福岡伸一</t>
    <rPh sb="0" eb="2">
      <t>フクオカ</t>
    </rPh>
    <rPh sb="2" eb="3">
      <t>シン</t>
    </rPh>
    <rPh sb="3" eb="4">
      <t>イチ</t>
    </rPh>
    <phoneticPr fontId="2"/>
  </si>
  <si>
    <t>講談社</t>
    <rPh sb="0" eb="3">
      <t>コウダンシャ</t>
    </rPh>
    <phoneticPr fontId="2"/>
  </si>
  <si>
    <t>講談社現代新書</t>
    <rPh sb="0" eb="3">
      <t>コウダンシャ</t>
    </rPh>
    <rPh sb="3" eb="5">
      <t>ゲンダイ</t>
    </rPh>
    <rPh sb="5" eb="7">
      <t>シンショ</t>
    </rPh>
    <phoneticPr fontId="2"/>
  </si>
  <si>
    <t>手にとるように環境問題がわかる本</t>
    <rPh sb="0" eb="1">
      <t>テ</t>
    </rPh>
    <rPh sb="7" eb="9">
      <t>カンキョウ</t>
    </rPh>
    <rPh sb="9" eb="11">
      <t>モンダイ</t>
    </rPh>
    <rPh sb="15" eb="16">
      <t>ホン</t>
    </rPh>
    <phoneticPr fontId="2"/>
  </si>
  <si>
    <t>人は､企業はどう変わるべきなのか？</t>
    <rPh sb="0" eb="1">
      <t>ヒト</t>
    </rPh>
    <rPh sb="3" eb="5">
      <t>キギョウ</t>
    </rPh>
    <rPh sb="8" eb="9">
      <t>カ</t>
    </rPh>
    <phoneticPr fontId="2"/>
  </si>
  <si>
    <t>UFJ総合研究所編著</t>
    <rPh sb="3" eb="5">
      <t>ソウゴウ</t>
    </rPh>
    <rPh sb="5" eb="8">
      <t>ケンキュウジョ</t>
    </rPh>
    <rPh sb="8" eb="9">
      <t>ヘン</t>
    </rPh>
    <rPh sb="9" eb="10">
      <t>チョ</t>
    </rPh>
    <phoneticPr fontId="2"/>
  </si>
  <si>
    <t>かんき出版</t>
    <rPh sb="3" eb="5">
      <t>シュッパン</t>
    </rPh>
    <phoneticPr fontId="2"/>
  </si>
  <si>
    <t>国会事故調報告書</t>
    <rPh sb="0" eb="2">
      <t>コッカイ</t>
    </rPh>
    <rPh sb="2" eb="4">
      <t>ジコ</t>
    </rPh>
    <rPh sb="4" eb="5">
      <t>チョウ</t>
    </rPh>
    <rPh sb="5" eb="8">
      <t>ホウコクショ</t>
    </rPh>
    <phoneticPr fontId="2"/>
  </si>
  <si>
    <t>徳間書店</t>
    <rPh sb="0" eb="2">
      <t>トクマ</t>
    </rPh>
    <rPh sb="2" eb="4">
      <t>ショテン</t>
    </rPh>
    <phoneticPr fontId="2"/>
  </si>
  <si>
    <t>環境ハンドブック</t>
    <rPh sb="0" eb="2">
      <t>カンキョウ</t>
    </rPh>
    <phoneticPr fontId="2"/>
  </si>
  <si>
    <t>産業環境管理協会</t>
    <rPh sb="0" eb="2">
      <t>サンギョウ</t>
    </rPh>
    <rPh sb="2" eb="4">
      <t>カンキョウ</t>
    </rPh>
    <rPh sb="4" eb="6">
      <t>カンリ</t>
    </rPh>
    <rPh sb="6" eb="8">
      <t>キョウカイ</t>
    </rPh>
    <phoneticPr fontId="2"/>
  </si>
  <si>
    <t>茅陽一監修/編集委員長石谷久</t>
    <rPh sb="0" eb="1">
      <t>カヤ</t>
    </rPh>
    <rPh sb="1" eb="3">
      <t>ヨウイチ</t>
    </rPh>
    <rPh sb="3" eb="5">
      <t>カンシュウ</t>
    </rPh>
    <rPh sb="6" eb="8">
      <t>ヘンシュウ</t>
    </rPh>
    <rPh sb="8" eb="11">
      <t>イインチョウ</t>
    </rPh>
    <rPh sb="11" eb="13">
      <t>イシタニ</t>
    </rPh>
    <rPh sb="13" eb="14">
      <t>ヒサシ</t>
    </rPh>
    <phoneticPr fontId="2"/>
  </si>
  <si>
    <t>事業環境の変化と成長機会を読み解く</t>
    <rPh sb="0" eb="2">
      <t>ジギョウ</t>
    </rPh>
    <rPh sb="2" eb="4">
      <t>カンキョウ</t>
    </rPh>
    <rPh sb="5" eb="7">
      <t>ヘンカ</t>
    </rPh>
    <rPh sb="8" eb="10">
      <t>セイチョウ</t>
    </rPh>
    <rPh sb="10" eb="12">
      <t>キカイ</t>
    </rPh>
    <rPh sb="13" eb="14">
      <t>ヨ</t>
    </rPh>
    <rPh sb="15" eb="16">
      <t>ト</t>
    </rPh>
    <phoneticPr fontId="2"/>
  </si>
  <si>
    <t>中央公論新社</t>
    <rPh sb="0" eb="2">
      <t>チュウオウ</t>
    </rPh>
    <rPh sb="2" eb="4">
      <t>コウロン</t>
    </rPh>
    <rPh sb="4" eb="6">
      <t>シンシャ</t>
    </rPh>
    <phoneticPr fontId="2"/>
  </si>
  <si>
    <t>平山修一</t>
    <rPh sb="1" eb="2">
      <t>ヤマ</t>
    </rPh>
    <phoneticPr fontId="2"/>
  </si>
  <si>
    <t>現代ブータンを知るための60章</t>
    <rPh sb="14" eb="15">
      <t>ショウ</t>
    </rPh>
    <phoneticPr fontId="2"/>
  </si>
  <si>
    <t>ｴﾘｱ･ｽﾀﾃﾞｨｰｽﾞ</t>
    <phoneticPr fontId="2"/>
  </si>
  <si>
    <t>KADOKAWA</t>
    <phoneticPr fontId="2"/>
  </si>
  <si>
    <t>D-67</t>
    <phoneticPr fontId="2"/>
  </si>
  <si>
    <t>北海道大学出版会</t>
    <rPh sb="3" eb="5">
      <t>ダイガク</t>
    </rPh>
    <phoneticPr fontId="2"/>
  </si>
  <si>
    <t>自然と生体に学ぶバイオミミクリー</t>
    <phoneticPr fontId="2"/>
  </si>
  <si>
    <t>暮らしのかたちを考える</t>
    <rPh sb="0" eb="1">
      <t>ク</t>
    </rPh>
    <rPh sb="8" eb="9">
      <t>カンガ</t>
    </rPh>
    <phoneticPr fontId="2"/>
  </si>
  <si>
    <t>下田一太(ｺﾗﾑ執筆)</t>
    <rPh sb="0" eb="2">
      <t>シモダ</t>
    </rPh>
    <rPh sb="2" eb="4">
      <t>イチタ</t>
    </rPh>
    <rPh sb="8" eb="10">
      <t>シッピツ</t>
    </rPh>
    <phoneticPr fontId="2"/>
  </si>
  <si>
    <t>原発はなぜこわいか&lt;増補版&gt;</t>
    <rPh sb="10" eb="12">
      <t>ゾウホ</t>
    </rPh>
    <rPh sb="12" eb="13">
      <t>ハン</t>
    </rPh>
    <phoneticPr fontId="2"/>
  </si>
  <si>
    <t>協同出版</t>
    <rPh sb="0" eb="2">
      <t>キョウドウ</t>
    </rPh>
    <rPh sb="2" eb="4">
      <t>シュッパン</t>
    </rPh>
    <phoneticPr fontId="2"/>
  </si>
  <si>
    <t>倉田大嗣著</t>
    <rPh sb="2" eb="3">
      <t>ダイ</t>
    </rPh>
    <phoneticPr fontId="2"/>
  </si>
  <si>
    <t>おもしろい海・気になる海Q &amp; A</t>
    <phoneticPr fontId="2"/>
  </si>
  <si>
    <t>資源と環境のはなし</t>
    <rPh sb="0" eb="2">
      <t>シゲン</t>
    </rPh>
    <rPh sb="3" eb="5">
      <t>カンキョウ</t>
    </rPh>
    <phoneticPr fontId="2"/>
  </si>
  <si>
    <t>工業調査会</t>
    <rPh sb="0" eb="2">
      <t>コウギョウ</t>
    </rPh>
    <rPh sb="2" eb="5">
      <t>チョウサカイ</t>
    </rPh>
    <phoneticPr fontId="2"/>
  </si>
  <si>
    <t>Kﾌﾞｯｸ</t>
    <phoneticPr fontId="2"/>
  </si>
  <si>
    <t>問題解決へのシステムづくり</t>
    <rPh sb="0" eb="2">
      <t>モンダイ</t>
    </rPh>
    <rPh sb="2" eb="4">
      <t>カイケツ</t>
    </rPh>
    <phoneticPr fontId="2"/>
  </si>
  <si>
    <t>史上最強の経済大国 日本は買いだ</t>
    <phoneticPr fontId="2"/>
  </si>
  <si>
    <t>「黄金の４０年」が始まった 2010年超予測</t>
    <rPh sb="18" eb="19">
      <t>ネン</t>
    </rPh>
    <rPh sb="19" eb="20">
      <t>チョウ</t>
    </rPh>
    <rPh sb="20" eb="22">
      <t>ヨソク</t>
    </rPh>
    <phoneticPr fontId="2"/>
  </si>
  <si>
    <t>コレラが街にやってくる</t>
    <rPh sb="4" eb="5">
      <t>マチ</t>
    </rPh>
    <phoneticPr fontId="2"/>
  </si>
  <si>
    <t>藤田紘一郎</t>
    <rPh sb="0" eb="2">
      <t>フジタ</t>
    </rPh>
    <rPh sb="2" eb="5">
      <t>コウイチロウ</t>
    </rPh>
    <phoneticPr fontId="2"/>
  </si>
  <si>
    <t>朝日新聞社</t>
    <rPh sb="0" eb="2">
      <t>アサヒ</t>
    </rPh>
    <rPh sb="2" eb="5">
      <t>シンブンシャ</t>
    </rPh>
    <phoneticPr fontId="2"/>
  </si>
  <si>
    <t>儲けることにきれい汚いはない</t>
    <rPh sb="0" eb="1">
      <t>モウ</t>
    </rPh>
    <rPh sb="9" eb="10">
      <t>キタナ</t>
    </rPh>
    <phoneticPr fontId="2"/>
  </si>
  <si>
    <t>孔健</t>
    <rPh sb="0" eb="1">
      <t>コウ</t>
    </rPh>
    <rPh sb="1" eb="2">
      <t>ケン</t>
    </rPh>
    <phoneticPr fontId="2"/>
  </si>
  <si>
    <t>指導者の姿勢</t>
    <rPh sb="0" eb="3">
      <t>シドウシャ</t>
    </rPh>
    <rPh sb="4" eb="6">
      <t>シセイ</t>
    </rPh>
    <phoneticPr fontId="2"/>
  </si>
  <si>
    <t>村上寛</t>
    <rPh sb="0" eb="2">
      <t>ムラカミ</t>
    </rPh>
    <rPh sb="2" eb="3">
      <t>カン</t>
    </rPh>
    <phoneticPr fontId="2"/>
  </si>
  <si>
    <t>日本心身修学協会出版部</t>
    <rPh sb="0" eb="2">
      <t>ニホン</t>
    </rPh>
    <rPh sb="2" eb="4">
      <t>シンシン</t>
    </rPh>
    <rPh sb="4" eb="6">
      <t>シュウガク</t>
    </rPh>
    <rPh sb="6" eb="8">
      <t>キョウカイ</t>
    </rPh>
    <rPh sb="8" eb="10">
      <t>シュッパン</t>
    </rPh>
    <rPh sb="10" eb="11">
      <t>ブ</t>
    </rPh>
    <phoneticPr fontId="2"/>
  </si>
  <si>
    <t>金子 壮一</t>
  </si>
  <si>
    <t>金子 壮一</t>
    <rPh sb="0" eb="2">
      <t>カネコ</t>
    </rPh>
    <rPh sb="3" eb="5">
      <t>ソウイチ</t>
    </rPh>
    <phoneticPr fontId="2"/>
  </si>
  <si>
    <t>深海で生命の起源を探る</t>
    <rPh sb="0" eb="2">
      <t>シンカイ</t>
    </rPh>
    <rPh sb="3" eb="5">
      <t>セイメイ</t>
    </rPh>
    <rPh sb="6" eb="8">
      <t>キゲン</t>
    </rPh>
    <rPh sb="9" eb="10">
      <t>サグ</t>
    </rPh>
    <phoneticPr fontId="2"/>
  </si>
  <si>
    <t>NHK｢ｻｲｴﾝｽZERO」取材班</t>
    <rPh sb="14" eb="17">
      <t>シュザイハン</t>
    </rPh>
    <phoneticPr fontId="2"/>
  </si>
  <si>
    <t>高井研･JAMSTEC</t>
    <rPh sb="0" eb="2">
      <t>タカイ</t>
    </rPh>
    <rPh sb="2" eb="3">
      <t>ケン</t>
    </rPh>
    <phoneticPr fontId="2"/>
  </si>
  <si>
    <t>NHK出版</t>
    <rPh sb="3" eb="5">
      <t>シュッパン</t>
    </rPh>
    <phoneticPr fontId="2"/>
  </si>
  <si>
    <t>NHKｻｲｴﾝｽZERO</t>
    <phoneticPr fontId="2"/>
  </si>
  <si>
    <t>森林の100不思議</t>
    <rPh sb="0" eb="2">
      <t>シンリン</t>
    </rPh>
    <rPh sb="6" eb="9">
      <t>フシギ</t>
    </rPh>
    <phoneticPr fontId="2"/>
  </si>
  <si>
    <t>日本林業技術協会編</t>
    <rPh sb="0" eb="2">
      <t>ニホン</t>
    </rPh>
    <rPh sb="2" eb="4">
      <t>リンギョウ</t>
    </rPh>
    <rPh sb="4" eb="6">
      <t>ギジュツ</t>
    </rPh>
    <rPh sb="6" eb="8">
      <t>キョウカイ</t>
    </rPh>
    <rPh sb="8" eb="9">
      <t>ヘン</t>
    </rPh>
    <phoneticPr fontId="2"/>
  </si>
  <si>
    <t>東京書籍</t>
    <rPh sb="0" eb="2">
      <t>トウキョウ</t>
    </rPh>
    <rPh sb="2" eb="4">
      <t>ショセキ</t>
    </rPh>
    <phoneticPr fontId="2"/>
  </si>
  <si>
    <t>ネパールに学校をつくる</t>
    <rPh sb="5" eb="7">
      <t>ガッコウ</t>
    </rPh>
    <phoneticPr fontId="2"/>
  </si>
  <si>
    <t>酒井治孝</t>
    <rPh sb="0" eb="2">
      <t>サカイ</t>
    </rPh>
    <rPh sb="2" eb="4">
      <t>ハルタカ</t>
    </rPh>
    <phoneticPr fontId="2"/>
  </si>
  <si>
    <t>東海大学出版部</t>
    <rPh sb="0" eb="2">
      <t>トウカイ</t>
    </rPh>
    <rPh sb="2" eb="4">
      <t>ダイガク</t>
    </rPh>
    <rPh sb="4" eb="6">
      <t>シュッパン</t>
    </rPh>
    <rPh sb="6" eb="7">
      <t>ブ</t>
    </rPh>
    <phoneticPr fontId="2"/>
  </si>
  <si>
    <t>森と緑の中国史</t>
    <rPh sb="0" eb="1">
      <t>モリ</t>
    </rPh>
    <rPh sb="2" eb="3">
      <t>ミドリ</t>
    </rPh>
    <rPh sb="4" eb="6">
      <t>チュウゴク</t>
    </rPh>
    <rPh sb="6" eb="7">
      <t>シ</t>
    </rPh>
    <phoneticPr fontId="2"/>
  </si>
  <si>
    <t>上田信</t>
    <rPh sb="2" eb="3">
      <t>シン</t>
    </rPh>
    <phoneticPr fontId="2"/>
  </si>
  <si>
    <t>岩波書店</t>
    <rPh sb="0" eb="2">
      <t>イワナミ</t>
    </rPh>
    <phoneticPr fontId="2"/>
  </si>
  <si>
    <t>地球白書</t>
    <rPh sb="0" eb="2">
      <t>チキュウ</t>
    </rPh>
    <rPh sb="2" eb="4">
      <t>ハクショ</t>
    </rPh>
    <phoneticPr fontId="2"/>
  </si>
  <si>
    <t>2000年･人間と環境への提言</t>
    <rPh sb="4" eb="5">
      <t>ネン</t>
    </rPh>
    <rPh sb="6" eb="8">
      <t>ニンゲン</t>
    </rPh>
    <rPh sb="9" eb="11">
      <t>カンキョウ</t>
    </rPh>
    <rPh sb="13" eb="15">
      <t>テイゲン</t>
    </rPh>
    <phoneticPr fontId="2"/>
  </si>
  <si>
    <t>ﾚｽﾀｰ･R･ﾌﾞﾗｳﾝ編著</t>
    <rPh sb="12" eb="13">
      <t>ヘン</t>
    </rPh>
    <rPh sb="13" eb="14">
      <t>チョ</t>
    </rPh>
    <phoneticPr fontId="2"/>
  </si>
  <si>
    <t>本田幸雄監訳</t>
    <rPh sb="0" eb="2">
      <t>ホンダ</t>
    </rPh>
    <rPh sb="2" eb="4">
      <t>ユキオ</t>
    </rPh>
    <rPh sb="4" eb="6">
      <t>カンヤク</t>
    </rPh>
    <phoneticPr fontId="2"/>
  </si>
  <si>
    <t>ダイヤモンド社</t>
    <rPh sb="6" eb="7">
      <t>シャ</t>
    </rPh>
    <phoneticPr fontId="2"/>
  </si>
  <si>
    <t>利用者の行動と体験</t>
    <rPh sb="0" eb="3">
      <t>リヨウシャ</t>
    </rPh>
    <rPh sb="4" eb="6">
      <t>コウドウ</t>
    </rPh>
    <rPh sb="7" eb="9">
      <t>タイケン</t>
    </rPh>
    <phoneticPr fontId="2"/>
  </si>
  <si>
    <t>小林昭祐編著</t>
    <rPh sb="2" eb="4">
      <t>アキヒロ</t>
    </rPh>
    <rPh sb="4" eb="6">
      <t>ヘンチョ</t>
    </rPh>
    <phoneticPr fontId="2"/>
  </si>
  <si>
    <t>愛甲哲也編著</t>
    <rPh sb="0" eb="2">
      <t>アイコウ</t>
    </rPh>
    <rPh sb="2" eb="4">
      <t>テツヤ</t>
    </rPh>
    <rPh sb="4" eb="6">
      <t>ヘンチョ</t>
    </rPh>
    <phoneticPr fontId="2"/>
  </si>
  <si>
    <t>古今書院</t>
    <rPh sb="0" eb="2">
      <t>ココン</t>
    </rPh>
    <rPh sb="2" eb="4">
      <t>ショイン</t>
    </rPh>
    <phoneticPr fontId="2"/>
  </si>
  <si>
    <t>自然公園ｼﾘｰｽﾞ</t>
    <rPh sb="0" eb="2">
      <t>シゼン</t>
    </rPh>
    <rPh sb="2" eb="4">
      <t>コウエン</t>
    </rPh>
    <phoneticPr fontId="2"/>
  </si>
  <si>
    <t>2巻</t>
    <rPh sb="1" eb="2">
      <t>カン</t>
    </rPh>
    <phoneticPr fontId="2"/>
  </si>
  <si>
    <t>ミズ ダイジュンカン ト クラシ :ニジュウイッセイキ ノ ミズ カンキョウ オ ツクル</t>
    <phoneticPr fontId="2"/>
  </si>
  <si>
    <t>もはや空想ではない終焉の科学」</t>
    <rPh sb="3" eb="5">
      <t>クウソウ</t>
    </rPh>
    <rPh sb="9" eb="11">
      <t>シュウエン</t>
    </rPh>
    <rPh sb="12" eb="14">
      <t>カガク</t>
    </rPh>
    <phoneticPr fontId="2"/>
  </si>
  <si>
    <t>本当はｺﾜｰｲ地球温暖化</t>
    <rPh sb="0" eb="2">
      <t>ホントウ</t>
    </rPh>
    <rPh sb="7" eb="9">
      <t>チキュウ</t>
    </rPh>
    <rPh sb="9" eb="12">
      <t>オンダンカ</t>
    </rPh>
    <phoneticPr fontId="2"/>
  </si>
  <si>
    <t>日本と中国は世界の「巨龍」になれるか</t>
    <rPh sb="0" eb="2">
      <t>ニホン</t>
    </rPh>
    <rPh sb="3" eb="5">
      <t>チュウゴク</t>
    </rPh>
    <rPh sb="6" eb="8">
      <t>セカイ</t>
    </rPh>
    <rPh sb="10" eb="11">
      <t>キョ</t>
    </rPh>
    <rPh sb="11" eb="12">
      <t>リュウ</t>
    </rPh>
    <phoneticPr fontId="2"/>
  </si>
  <si>
    <t>深海熱水活動域の特異な生態系から見えてくる生命誕生･進化のｽﾄｰﾘｰとは｡</t>
    <rPh sb="0" eb="2">
      <t>シンカイ</t>
    </rPh>
    <rPh sb="2" eb="3">
      <t>ネツ</t>
    </rPh>
    <rPh sb="3" eb="4">
      <t>スイ</t>
    </rPh>
    <rPh sb="4" eb="6">
      <t>カツドウ</t>
    </rPh>
    <rPh sb="6" eb="7">
      <t>イキ</t>
    </rPh>
    <rPh sb="8" eb="10">
      <t>トクイ</t>
    </rPh>
    <rPh sb="11" eb="14">
      <t>セイタイケイ</t>
    </rPh>
    <rPh sb="16" eb="17">
      <t>ミ</t>
    </rPh>
    <rPh sb="21" eb="23">
      <t>セイメイ</t>
    </rPh>
    <rPh sb="23" eb="25">
      <t>タンジョウ</t>
    </rPh>
    <rPh sb="26" eb="28">
      <t>シンカ</t>
    </rPh>
    <phoneticPr fontId="2"/>
  </si>
  <si>
    <t>協力隊OBの教育支援35年</t>
    <rPh sb="0" eb="3">
      <t>キョウリョクタイ</t>
    </rPh>
    <rPh sb="6" eb="8">
      <t>キョウイク</t>
    </rPh>
    <rPh sb="8" eb="10">
      <t>シエン</t>
    </rPh>
    <rPh sb="12" eb="13">
      <t>ネン</t>
    </rPh>
    <phoneticPr fontId="2"/>
  </si>
  <si>
    <t>明治･大正･昭和････パンダがやって来た日まで</t>
    <rPh sb="0" eb="2">
      <t>メイジ</t>
    </rPh>
    <rPh sb="3" eb="5">
      <t>タイショウ</t>
    </rPh>
    <rPh sb="6" eb="8">
      <t>ショウワ</t>
    </rPh>
    <rPh sb="19" eb="20">
      <t>キ</t>
    </rPh>
    <rPh sb="21" eb="22">
      <t>ヒ</t>
    </rPh>
    <phoneticPr fontId="2"/>
  </si>
  <si>
    <t>東京電力福島原子力
発電所事故調査委員会</t>
    <rPh sb="0" eb="2">
      <t>トウキョウ</t>
    </rPh>
    <rPh sb="2" eb="4">
      <t>デンリョク</t>
    </rPh>
    <rPh sb="4" eb="6">
      <t>フクシマ</t>
    </rPh>
    <rPh sb="6" eb="9">
      <t>ゲンシリョク</t>
    </rPh>
    <rPh sb="10" eb="12">
      <t>ハツデン</t>
    </rPh>
    <rPh sb="12" eb="13">
      <t>ショ</t>
    </rPh>
    <rPh sb="13" eb="15">
      <t>ジコ</t>
    </rPh>
    <rPh sb="15" eb="17">
      <t>チョウサ</t>
    </rPh>
    <rPh sb="17" eb="20">
      <t>イインカイ</t>
    </rPh>
    <phoneticPr fontId="2"/>
  </si>
  <si>
    <t>00-04</t>
    <phoneticPr fontId="2"/>
  </si>
  <si>
    <t>？</t>
    <phoneticPr fontId="2"/>
  </si>
  <si>
    <t>189p</t>
    <phoneticPr fontId="2"/>
  </si>
  <si>
    <t>https://www.kinokuniya.co.jp/f/dsg-01-9784875024422</t>
    <phoneticPr fontId="2"/>
  </si>
  <si>
    <t>http://iss.ndl.go.jp/</t>
    <phoneticPr fontId="2"/>
  </si>
  <si>
    <t>高さ</t>
    <rPh sb="0" eb="1">
      <t>タカ</t>
    </rPh>
    <phoneticPr fontId="2"/>
  </si>
  <si>
    <t>244p</t>
    <phoneticPr fontId="2"/>
  </si>
  <si>
    <t>22cm</t>
    <phoneticPr fontId="2"/>
  </si>
  <si>
    <t>270p</t>
    <phoneticPr fontId="2"/>
  </si>
  <si>
    <t>19cm</t>
    <phoneticPr fontId="2"/>
  </si>
  <si>
    <t>163p</t>
    <phoneticPr fontId="2"/>
  </si>
  <si>
    <t>https://www.kinokuniya.co.jp/f/dsg-01-9784274501227</t>
    <phoneticPr fontId="2"/>
  </si>
  <si>
    <t>ぎょうせい</t>
    <phoneticPr fontId="2"/>
  </si>
  <si>
    <t>日本人と中国人はなぜ水と油なのか</t>
    <phoneticPr fontId="2"/>
  </si>
  <si>
    <t>日本もしたたかに</t>
    <phoneticPr fontId="2"/>
  </si>
  <si>
    <t>8-01</t>
    <phoneticPr fontId="2"/>
  </si>
  <si>
    <t>8-02</t>
  </si>
  <si>
    <t>8-03</t>
  </si>
  <si>
    <t>8-04</t>
  </si>
  <si>
    <t>8-05</t>
  </si>
  <si>
    <t>8-06</t>
  </si>
  <si>
    <t>大地の５億年</t>
    <phoneticPr fontId="2"/>
  </si>
  <si>
    <t>藤井一至</t>
    <phoneticPr fontId="2"/>
  </si>
  <si>
    <t>せめぎ合う土と生き物たち</t>
    <phoneticPr fontId="2"/>
  </si>
  <si>
    <t>変わらないために変わり続ける</t>
  </si>
  <si>
    <t>変わらないために変わり続ける</t>
    <phoneticPr fontId="2"/>
  </si>
  <si>
    <t>こども武士道</t>
  </si>
  <si>
    <t>こども武士道</t>
    <phoneticPr fontId="2"/>
  </si>
  <si>
    <t>斎藤孝</t>
    <phoneticPr fontId="2"/>
  </si>
  <si>
    <t>マスコミはなぜここまで反日なのか</t>
  </si>
  <si>
    <t>マスコミはなぜここまで反日なのか</t>
    <phoneticPr fontId="2"/>
  </si>
  <si>
    <t>不思議な生き物</t>
  </si>
  <si>
    <t>不思議な生き物</t>
    <phoneticPr fontId="2"/>
  </si>
  <si>
    <t>生物にとって時間とは何か</t>
  </si>
  <si>
    <t>生物にとって時間とは何か</t>
    <phoneticPr fontId="2"/>
  </si>
  <si>
    <t>池田清彦</t>
    <phoneticPr fontId="2"/>
  </si>
  <si>
    <t>柴田裕之</t>
    <phoneticPr fontId="2"/>
  </si>
  <si>
    <t>どうして噴火するの？火山のすべてを大解明！</t>
    <rPh sb="4" eb="6">
      <t>フンカ</t>
    </rPh>
    <rPh sb="10" eb="12">
      <t>カザン</t>
    </rPh>
    <rPh sb="17" eb="18">
      <t>ダイ</t>
    </rPh>
    <rPh sb="18" eb="20">
      <t>カイメイ</t>
    </rPh>
    <phoneticPr fontId="2"/>
  </si>
  <si>
    <t>誠文堂新光社</t>
    <rPh sb="0" eb="1">
      <t>セイ</t>
    </rPh>
    <rPh sb="1" eb="2">
      <t>ブン</t>
    </rPh>
    <rPh sb="2" eb="3">
      <t>ドウ</t>
    </rPh>
    <rPh sb="3" eb="4">
      <t>シン</t>
    </rPh>
    <rPh sb="4" eb="5">
      <t>コウ</t>
    </rPh>
    <rPh sb="5" eb="6">
      <t>シャ</t>
    </rPh>
    <phoneticPr fontId="2"/>
  </si>
  <si>
    <t>16//1/14</t>
  </si>
  <si>
    <t>16//1/14</t>
    <phoneticPr fontId="2"/>
  </si>
  <si>
    <t>子供の科学ｻｲｴﾝｽﾌﾞｯｸ</t>
    <rPh sb="0" eb="2">
      <t>コドモ</t>
    </rPh>
    <rPh sb="3" eb="5">
      <t>カガク</t>
    </rPh>
    <phoneticPr fontId="2"/>
  </si>
  <si>
    <t>978-4-416-61608-6</t>
    <phoneticPr fontId="2"/>
  </si>
  <si>
    <t>978-4-309-22671-2</t>
    <phoneticPr fontId="2"/>
  </si>
  <si>
    <t>978-4-309-22671-9</t>
    <phoneticPr fontId="2"/>
  </si>
  <si>
    <t>角川学芸出版</t>
    <rPh sb="0" eb="2">
      <t>カドカワ</t>
    </rPh>
    <rPh sb="2" eb="4">
      <t>ガクゲイ</t>
    </rPh>
    <rPh sb="4" eb="6">
      <t>シュッパン</t>
    </rPh>
    <phoneticPr fontId="2"/>
  </si>
  <si>
    <t>角川ｿﾌｨｱ文庫</t>
    <rPh sb="0" eb="2">
      <t>カドカワ</t>
    </rPh>
    <rPh sb="6" eb="8">
      <t>ブンコ</t>
    </rPh>
    <phoneticPr fontId="2"/>
  </si>
  <si>
    <t>K-117-1</t>
    <phoneticPr fontId="2"/>
  </si>
  <si>
    <t>978-4-04-405218-8</t>
    <phoneticPr fontId="2"/>
  </si>
  <si>
    <t>新潮文庫</t>
    <rPh sb="0" eb="2">
      <t>シンチョウ</t>
    </rPh>
    <rPh sb="2" eb="4">
      <t>ブンコ</t>
    </rPh>
    <phoneticPr fontId="2"/>
  </si>
  <si>
    <t>い-75-9</t>
    <phoneticPr fontId="2"/>
  </si>
  <si>
    <t>日本覚醒の桎梏！</t>
    <rPh sb="0" eb="2">
      <t>ニホン</t>
    </rPh>
    <rPh sb="2" eb="4">
      <t>カクセイ</t>
    </rPh>
    <rPh sb="5" eb="7">
      <t>シッコク</t>
    </rPh>
    <phoneticPr fontId="2"/>
  </si>
  <si>
    <t>978-4-8002-7460-1</t>
    <phoneticPr fontId="2"/>
  </si>
  <si>
    <t>自分に負けないこころをみがく！</t>
    <rPh sb="0" eb="2">
      <t>ジブン</t>
    </rPh>
    <rPh sb="3" eb="4">
      <t>マ</t>
    </rPh>
    <phoneticPr fontId="2"/>
  </si>
  <si>
    <t>日本図書ｾﾝﾀｰ</t>
    <rPh sb="0" eb="2">
      <t>ニホン</t>
    </rPh>
    <rPh sb="2" eb="4">
      <t>トショ</t>
    </rPh>
    <phoneticPr fontId="2"/>
  </si>
  <si>
    <t>978-4-284-20414-9</t>
    <phoneticPr fontId="2"/>
  </si>
  <si>
    <t>ﾏﾝﾊｯﾀﾝで見つけた科学と芸術</t>
    <rPh sb="7" eb="8">
      <t>ミ</t>
    </rPh>
    <rPh sb="11" eb="13">
      <t>カガク</t>
    </rPh>
    <rPh sb="14" eb="16">
      <t>ゲイジュツ</t>
    </rPh>
    <phoneticPr fontId="2"/>
  </si>
  <si>
    <t>文芸春秋</t>
    <rPh sb="0" eb="2">
      <t>ブンゲイ</t>
    </rPh>
    <rPh sb="2" eb="4">
      <t>シュンジュウ</t>
    </rPh>
    <phoneticPr fontId="2"/>
  </si>
  <si>
    <t>978-4-16-390252-4</t>
    <phoneticPr fontId="2"/>
  </si>
  <si>
    <t>小学館新書</t>
    <rPh sb="0" eb="3">
      <t>ショウガッカン</t>
    </rPh>
    <rPh sb="3" eb="5">
      <t>シンショ</t>
    </rPh>
    <phoneticPr fontId="2"/>
  </si>
  <si>
    <t>978-4-09-825301-2</t>
    <phoneticPr fontId="2"/>
  </si>
  <si>
    <t>生命とは何か地球最大の謎を解く生命の逆襲</t>
  </si>
  <si>
    <t>朝日新聞出版</t>
    <rPh sb="0" eb="2">
      <t>アサヒ</t>
    </rPh>
    <rPh sb="2" eb="4">
      <t>シンブン</t>
    </rPh>
    <rPh sb="4" eb="6">
      <t>シュッパン</t>
    </rPh>
    <phoneticPr fontId="2"/>
  </si>
  <si>
    <t>978-4-02-331195-4</t>
    <phoneticPr fontId="2"/>
  </si>
  <si>
    <t>この世はウソでできている</t>
  </si>
  <si>
    <t>この世はウソでできている</t>
    <phoneticPr fontId="2"/>
  </si>
  <si>
    <t>生命38億年の歴史と謎</t>
    <rPh sb="0" eb="2">
      <t>セイメイ</t>
    </rPh>
    <rPh sb="4" eb="6">
      <t>オクネン</t>
    </rPh>
    <rPh sb="7" eb="9">
      <t>レキシ</t>
    </rPh>
    <rPh sb="10" eb="11">
      <t>ナゾ</t>
    </rPh>
    <phoneticPr fontId="2"/>
  </si>
  <si>
    <t>978-4-04-653275-6</t>
    <phoneticPr fontId="2"/>
  </si>
  <si>
    <t>文明の構造と人類の幸福</t>
    <rPh sb="0" eb="2">
      <t>ブンメイ</t>
    </rPh>
    <rPh sb="3" eb="5">
      <t>コウゾウ</t>
    </rPh>
    <rPh sb="6" eb="8">
      <t>ジンルイ</t>
    </rPh>
    <rPh sb="9" eb="11">
      <t>コウフク</t>
    </rPh>
    <phoneticPr fontId="2"/>
  </si>
  <si>
    <t>よくわかる火山のしくみ</t>
  </si>
  <si>
    <t>よくわかる火山のしくみ</t>
    <phoneticPr fontId="2"/>
  </si>
  <si>
    <t>河出書房新社</t>
    <rPh sb="0" eb="2">
      <t>カワデ</t>
    </rPh>
    <rPh sb="2" eb="4">
      <t>ショボウ</t>
    </rPh>
    <rPh sb="4" eb="6">
      <t>シンシャ</t>
    </rPh>
    <phoneticPr fontId="2"/>
  </si>
  <si>
    <t>新潮社</t>
    <rPh sb="0" eb="3">
      <t>シンチョウシャ</t>
    </rPh>
    <phoneticPr fontId="2"/>
  </si>
  <si>
    <t>17-25</t>
  </si>
  <si>
    <t>17-21</t>
  </si>
  <si>
    <t>https://www.kinokuniya.co.jp/f/dsg-01-9784284204149</t>
    <phoneticPr fontId="2"/>
  </si>
  <si>
    <t>156</t>
    <phoneticPr fontId="2"/>
  </si>
  <si>
    <t>18-01</t>
  </si>
  <si>
    <t>18-01</t>
    <phoneticPr fontId="2"/>
  </si>
  <si>
    <t>18-02</t>
  </si>
  <si>
    <t>18-02</t>
    <phoneticPr fontId="2"/>
  </si>
  <si>
    <t>18-03</t>
  </si>
  <si>
    <t>18-03</t>
    <phoneticPr fontId="2"/>
  </si>
  <si>
    <t>18-05</t>
  </si>
  <si>
    <t>18-04</t>
  </si>
  <si>
    <t>18-04</t>
    <phoneticPr fontId="2"/>
  </si>
  <si>
    <t>18-05</t>
    <phoneticPr fontId="2"/>
  </si>
  <si>
    <t>18-06</t>
  </si>
  <si>
    <t>18-06</t>
    <phoneticPr fontId="2"/>
  </si>
  <si>
    <t>18-07</t>
  </si>
  <si>
    <t>18-07</t>
    <phoneticPr fontId="2"/>
  </si>
  <si>
    <t>集計</t>
  </si>
  <si>
    <t>17-19</t>
  </si>
  <si>
    <t>17-20</t>
  </si>
  <si>
    <t>17-22</t>
  </si>
  <si>
    <t>17-23</t>
  </si>
  <si>
    <t>サピエンス全史(上)</t>
  </si>
  <si>
    <t>17-24</t>
  </si>
  <si>
    <t>サピエンス全史(下)</t>
  </si>
  <si>
    <t>新書</t>
    <rPh sb="0" eb="2">
      <t>シンショ</t>
    </rPh>
    <phoneticPr fontId="2"/>
  </si>
  <si>
    <t>文庫</t>
    <rPh sb="0" eb="2">
      <t>ブンコ</t>
    </rPh>
    <phoneticPr fontId="2"/>
  </si>
  <si>
    <t>J.V.ﾍﾞﾂィﾝｶﾞｰ</t>
    <phoneticPr fontId="2"/>
  </si>
  <si>
    <t>一彦</t>
    <rPh sb="0" eb="2">
      <t>カズヒコ</t>
    </rPh>
    <phoneticPr fontId="2"/>
  </si>
  <si>
    <t>新版 動的平衡</t>
    <rPh sb="0" eb="1">
      <t>シン</t>
    </rPh>
    <rPh sb="1" eb="2">
      <t>バン</t>
    </rPh>
    <phoneticPr fontId="2"/>
  </si>
  <si>
    <t>生命はなぜそこに宿るのか</t>
  </si>
  <si>
    <t>「生命とは何か」地球最大の謎を解く/最新の研究成果による新章を追加!</t>
    <rPh sb="1" eb="3">
      <t>セイメイ</t>
    </rPh>
    <rPh sb="5" eb="6">
      <t>ナニ</t>
    </rPh>
    <rPh sb="8" eb="10">
      <t>チキュウ</t>
    </rPh>
    <rPh sb="10" eb="12">
      <t>サイダイ</t>
    </rPh>
    <rPh sb="13" eb="14">
      <t>ナゾ</t>
    </rPh>
    <rPh sb="15" eb="16">
      <t>ト</t>
    </rPh>
    <rPh sb="18" eb="20">
      <t>サイシン</t>
    </rPh>
    <rPh sb="21" eb="23">
      <t>ケンキュウ</t>
    </rPh>
    <rPh sb="23" eb="25">
      <t>セイカ</t>
    </rPh>
    <rPh sb="28" eb="29">
      <t>シン</t>
    </rPh>
    <rPh sb="29" eb="30">
      <t>ショウ</t>
    </rPh>
    <rPh sb="31" eb="33">
      <t>ツイカ</t>
    </rPh>
    <phoneticPr fontId="2"/>
  </si>
  <si>
    <t>未知の巨大ｳｨﾙｽ/記憶に作用するﾎﾙﾓﾝ/NYの片隅のﾌｪﾙﾒｰﾙ</t>
    <rPh sb="0" eb="2">
      <t>ミチ</t>
    </rPh>
    <rPh sb="3" eb="5">
      <t>キョダイ</t>
    </rPh>
    <rPh sb="10" eb="12">
      <t>キオク</t>
    </rPh>
    <rPh sb="13" eb="15">
      <t>サヨウ</t>
    </rPh>
    <rPh sb="25" eb="27">
      <t>カタスミ</t>
    </rPh>
    <phoneticPr fontId="2"/>
  </si>
  <si>
    <t>谷井 一彦</t>
    <rPh sb="0" eb="2">
      <t>ヤツイ</t>
    </rPh>
    <phoneticPr fontId="2"/>
  </si>
  <si>
    <t>栗野 哲郎</t>
    <rPh sb="0" eb="2">
      <t>クリノ</t>
    </rPh>
    <rPh sb="3" eb="5">
      <t>テツロウ</t>
    </rPh>
    <phoneticPr fontId="2"/>
  </si>
  <si>
    <t>10-02</t>
  </si>
  <si>
    <t>10-03</t>
  </si>
  <si>
    <t>10-04</t>
  </si>
  <si>
    <t>10-05</t>
  </si>
  <si>
    <t>10-06</t>
  </si>
  <si>
    <t>ｹﾝﾄ･ｷﾞﾙﾊﾞｰﾄ</t>
    <phoneticPr fontId="2"/>
  </si>
  <si>
    <t>ｴｺﾋﾞｼﾞﾈｽﾈｯﾄﾜｰｸ【編】</t>
    <phoneticPr fontId="2"/>
  </si>
  <si>
    <t>ﾕｳﾞｧﾙ･ﾉｱ･ﾊﾗﾘ</t>
    <phoneticPr fontId="2"/>
  </si>
  <si>
    <t>新版 動的平衡</t>
  </si>
  <si>
    <t>佐竹誠</t>
    <rPh sb="0" eb="2">
      <t>サタケ</t>
    </rPh>
    <rPh sb="2" eb="3">
      <t>マコト</t>
    </rPh>
    <phoneticPr fontId="2"/>
  </si>
  <si>
    <t>342p</t>
    <phoneticPr fontId="2"/>
  </si>
  <si>
    <t>22cm</t>
  </si>
  <si>
    <t>191p</t>
    <phoneticPr fontId="2"/>
  </si>
  <si>
    <t>315p</t>
    <phoneticPr fontId="2"/>
  </si>
  <si>
    <t>18,193,7p</t>
    <phoneticPr fontId="2"/>
  </si>
  <si>
    <t>幅</t>
    <rPh sb="0" eb="1">
      <t>ハバ</t>
    </rPh>
    <phoneticPr fontId="2"/>
  </si>
  <si>
    <t>大大</t>
    <rPh sb="0" eb="2">
      <t>ダイダイ</t>
    </rPh>
    <phoneticPr fontId="2"/>
  </si>
  <si>
    <t>大</t>
    <rPh sb="0" eb="1">
      <t>ダイ</t>
    </rPh>
    <phoneticPr fontId="2"/>
  </si>
  <si>
    <t>山の自然学ｸﾗﾌ会報 第16号</t>
    <rPh sb="0" eb="1">
      <t>ヤマ</t>
    </rPh>
    <rPh sb="2" eb="5">
      <t>シゼンガク</t>
    </rPh>
    <rPh sb="8" eb="10">
      <t>カイホウ</t>
    </rPh>
    <rPh sb="11" eb="12">
      <t>ダイ</t>
    </rPh>
    <rPh sb="14" eb="15">
      <t>ゴウ</t>
    </rPh>
    <phoneticPr fontId="2"/>
  </si>
  <si>
    <t>地球環境基金活動報告</t>
  </si>
  <si>
    <t>地球環境基金活動報告</t>
    <rPh sb="0" eb="4">
      <t>チキュウカンキョウ</t>
    </rPh>
    <rPh sb="4" eb="6">
      <t>キキン</t>
    </rPh>
    <rPh sb="6" eb="8">
      <t>カツドウ</t>
    </rPh>
    <rPh sb="8" eb="10">
      <t>ホウコク</t>
    </rPh>
    <phoneticPr fontId="2"/>
  </si>
  <si>
    <t>平成5年</t>
    <rPh sb="0" eb="2">
      <t>ヘイセイ</t>
    </rPh>
    <rPh sb="3" eb="4">
      <t>ネン</t>
    </rPh>
    <phoneticPr fontId="2"/>
  </si>
  <si>
    <t>環境事業団･地球環境基金部</t>
    <rPh sb="0" eb="2">
      <t>カンキョウ</t>
    </rPh>
    <rPh sb="2" eb="5">
      <t>ジギョウダン</t>
    </rPh>
    <rPh sb="6" eb="10">
      <t>チキュウカンキョウ</t>
    </rPh>
    <rPh sb="10" eb="12">
      <t>キキン</t>
    </rPh>
    <rPh sb="12" eb="13">
      <t>ブ</t>
    </rPh>
    <phoneticPr fontId="2"/>
  </si>
  <si>
    <t>平成8年</t>
    <rPh sb="0" eb="2">
      <t>ヘイセイ</t>
    </rPh>
    <rPh sb="3" eb="4">
      <t>ネン</t>
    </rPh>
    <phoneticPr fontId="2"/>
  </si>
  <si>
    <t>境川斜面緑地を守る会</t>
    <rPh sb="0" eb="2">
      <t>サカイガワ</t>
    </rPh>
    <rPh sb="2" eb="4">
      <t>シャメン</t>
    </rPh>
    <rPh sb="4" eb="6">
      <t>リョクチ</t>
    </rPh>
    <rPh sb="7" eb="8">
      <t>マモ</t>
    </rPh>
    <rPh sb="9" eb="10">
      <t>カイ</t>
    </rPh>
    <phoneticPr fontId="2"/>
  </si>
  <si>
    <t>地球環境展</t>
  </si>
  <si>
    <t>「地球環境展」第1回</t>
  </si>
  <si>
    <t>「地球環境展」第1回</t>
    <rPh sb="1" eb="5">
      <t>チキュウカンキョウ</t>
    </rPh>
    <rPh sb="5" eb="6">
      <t>テン</t>
    </rPh>
    <rPh sb="7" eb="8">
      <t>ダイ</t>
    </rPh>
    <rPh sb="9" eb="10">
      <t>カイ</t>
    </rPh>
    <phoneticPr fontId="2"/>
  </si>
  <si>
    <t>地球環境研究会</t>
    <rPh sb="4" eb="7">
      <t>ケンキュウカイ</t>
    </rPh>
    <phoneticPr fontId="2"/>
  </si>
  <si>
    <t>交詢社地球環境研究会</t>
    <rPh sb="0" eb="3">
      <t>コウジュンシャ</t>
    </rPh>
    <rPh sb="3" eb="7">
      <t>チキュウカンキョウ</t>
    </rPh>
    <rPh sb="7" eb="10">
      <t>ケンキュウカイ</t>
    </rPh>
    <phoneticPr fontId="2"/>
  </si>
  <si>
    <t>第1回</t>
  </si>
  <si>
    <t>総合</t>
    <rPh sb="0" eb="2">
      <t>ソウゴウ</t>
    </rPh>
    <phoneticPr fontId="2"/>
  </si>
  <si>
    <t>「地球環境展」第2回</t>
  </si>
  <si>
    <t>「地球環境展」第2回</t>
    <rPh sb="1" eb="5">
      <t>チキュウカンキョウ</t>
    </rPh>
    <rPh sb="5" eb="6">
      <t>テン</t>
    </rPh>
    <rPh sb="7" eb="8">
      <t>ダイ</t>
    </rPh>
    <rPh sb="9" eb="10">
      <t>カイ</t>
    </rPh>
    <phoneticPr fontId="2"/>
  </si>
  <si>
    <t>産業革命以降､急激に発展した人類は､その代償として自分達の住む地球の環境に､ﾀﾞﾒｰｼﾞを与えていた｡これはそろそろやばそうだ､どうする?地球を知り､現状を知り､方策を考え､何かできないか｡</t>
    <rPh sb="7" eb="9">
      <t>キュウゲキ</t>
    </rPh>
    <rPh sb="10" eb="12">
      <t>ハッテン</t>
    </rPh>
    <rPh sb="14" eb="16">
      <t>ジンルイ</t>
    </rPh>
    <rPh sb="20" eb="22">
      <t>ダイショウ</t>
    </rPh>
    <rPh sb="25" eb="28">
      <t>ジブンタチ</t>
    </rPh>
    <rPh sb="29" eb="30">
      <t>ス</t>
    </rPh>
    <rPh sb="31" eb="33">
      <t>チキュウ</t>
    </rPh>
    <rPh sb="34" eb="36">
      <t>カンキョウ</t>
    </rPh>
    <rPh sb="45" eb="46">
      <t>アタ</t>
    </rPh>
    <rPh sb="69" eb="71">
      <t>チキュウ</t>
    </rPh>
    <rPh sb="72" eb="73">
      <t>シ</t>
    </rPh>
    <rPh sb="75" eb="77">
      <t>ゲンジョウ</t>
    </rPh>
    <rPh sb="78" eb="79">
      <t>シ</t>
    </rPh>
    <rPh sb="81" eb="83">
      <t>ホウサク</t>
    </rPh>
    <rPh sb="84" eb="85">
      <t>カンガ</t>
    </rPh>
    <rPh sb="87" eb="88">
      <t>ナニ</t>
    </rPh>
    <phoneticPr fontId="2"/>
  </si>
  <si>
    <t>「地球環境展」第3回</t>
  </si>
  <si>
    <t>「地球環境展」第3回</t>
    <rPh sb="1" eb="5">
      <t>チキュウカンキョウ</t>
    </rPh>
    <rPh sb="5" eb="6">
      <t>テン</t>
    </rPh>
    <rPh sb="7" eb="8">
      <t>ダイ</t>
    </rPh>
    <rPh sb="9" eb="10">
      <t>カイ</t>
    </rPh>
    <phoneticPr fontId="2"/>
  </si>
  <si>
    <t>「地球環境展」第4回</t>
  </si>
  <si>
    <t>「地球環境展」第4回</t>
    <rPh sb="1" eb="5">
      <t>チキュウカンキョウ</t>
    </rPh>
    <rPh sb="5" eb="6">
      <t>テン</t>
    </rPh>
    <rPh sb="7" eb="8">
      <t>ダイ</t>
    </rPh>
    <rPh sb="9" eb="10">
      <t>カイ</t>
    </rPh>
    <phoneticPr fontId="2"/>
  </si>
  <si>
    <t>「地球環境展」第5回</t>
  </si>
  <si>
    <t>「地球環境展」第5回</t>
    <rPh sb="1" eb="5">
      <t>チキュウカンキョウ</t>
    </rPh>
    <rPh sb="5" eb="6">
      <t>テン</t>
    </rPh>
    <rPh sb="7" eb="8">
      <t>ダイ</t>
    </rPh>
    <rPh sb="9" eb="10">
      <t>カイ</t>
    </rPh>
    <phoneticPr fontId="2"/>
  </si>
  <si>
    <t>第2回</t>
    <phoneticPr fontId="2"/>
  </si>
  <si>
    <t>第3回</t>
    <phoneticPr fontId="2"/>
  </si>
  <si>
    <t>第4回</t>
    <phoneticPr fontId="2"/>
  </si>
  <si>
    <t>第5回</t>
    <phoneticPr fontId="2"/>
  </si>
  <si>
    <t>A1-01</t>
  </si>
  <si>
    <t>A1-01</t>
    <phoneticPr fontId="2"/>
  </si>
  <si>
    <t>A1-02</t>
  </si>
  <si>
    <t>A1-03</t>
  </si>
  <si>
    <t>A1-04</t>
  </si>
  <si>
    <t>A1-05</t>
  </si>
  <si>
    <t>山の自然学ｸﾗﾌ会報</t>
    <phoneticPr fontId="2"/>
  </si>
  <si>
    <t>第9号</t>
    <phoneticPr fontId="2"/>
  </si>
  <si>
    <t>第11号</t>
    <phoneticPr fontId="2"/>
  </si>
  <si>
    <t>第16号</t>
    <phoneticPr fontId="2"/>
  </si>
  <si>
    <t>第4号</t>
    <phoneticPr fontId="2"/>
  </si>
  <si>
    <t>第3号</t>
    <phoneticPr fontId="2"/>
  </si>
  <si>
    <t>第5号</t>
    <phoneticPr fontId="2"/>
  </si>
  <si>
    <t>B1-09</t>
  </si>
  <si>
    <t>B1-09</t>
    <phoneticPr fontId="2"/>
  </si>
  <si>
    <t>B1-11</t>
  </si>
  <si>
    <t>B1-11</t>
    <phoneticPr fontId="2"/>
  </si>
  <si>
    <t>B1-16</t>
  </si>
  <si>
    <t>B1-16</t>
    <phoneticPr fontId="2"/>
  </si>
  <si>
    <t>B1-04</t>
  </si>
  <si>
    <t>B1-04</t>
    <phoneticPr fontId="2"/>
  </si>
  <si>
    <t>B1-03</t>
  </si>
  <si>
    <t>B1-03</t>
    <phoneticPr fontId="2"/>
  </si>
  <si>
    <t>B1-05</t>
  </si>
  <si>
    <t>B1-05</t>
    <phoneticPr fontId="2"/>
  </si>
  <si>
    <t>B2-05</t>
  </si>
  <si>
    <t>B2-05</t>
    <phoneticPr fontId="2"/>
  </si>
  <si>
    <t>B2-08</t>
  </si>
  <si>
    <t>B2-08</t>
    <phoneticPr fontId="2"/>
  </si>
  <si>
    <t>B3-01</t>
  </si>
  <si>
    <t>B3-01</t>
    <phoneticPr fontId="2"/>
  </si>
  <si>
    <t>A4変</t>
  </si>
  <si>
    <t>A5</t>
  </si>
  <si>
    <t>B6</t>
  </si>
  <si>
    <t>A4</t>
  </si>
  <si>
    <t>B5</t>
  </si>
  <si>
    <t>新書</t>
  </si>
  <si>
    <t>B40</t>
  </si>
  <si>
    <t>文庫</t>
  </si>
  <si>
    <t>483</t>
    <phoneticPr fontId="2"/>
  </si>
  <si>
    <t>18cm</t>
  </si>
  <si>
    <t>259p</t>
  </si>
  <si>
    <t>656.5</t>
    <phoneticPr fontId="2"/>
  </si>
  <si>
    <t>183p</t>
    <phoneticPr fontId="2"/>
  </si>
  <si>
    <t>334.31</t>
    <phoneticPr fontId="2"/>
  </si>
  <si>
    <t>中公新書</t>
    <rPh sb="0" eb="2">
      <t>チュウコウ</t>
    </rPh>
    <rPh sb="2" eb="4">
      <t>シンショ</t>
    </rPh>
    <phoneticPr fontId="2"/>
  </si>
  <si>
    <t>237p</t>
    <phoneticPr fontId="2"/>
  </si>
  <si>
    <t>369.3</t>
    <phoneticPr fontId="2"/>
  </si>
  <si>
    <t>631p</t>
    <phoneticPr fontId="2"/>
  </si>
  <si>
    <t>559.7</t>
    <phoneticPr fontId="2"/>
  </si>
  <si>
    <t>236p</t>
    <phoneticPr fontId="2"/>
  </si>
  <si>
    <t>470</t>
    <phoneticPr fontId="2"/>
  </si>
  <si>
    <t>数 205p</t>
    <phoneticPr fontId="2"/>
  </si>
  <si>
    <t>440</t>
    <phoneticPr fontId="2"/>
  </si>
  <si>
    <t>190p</t>
    <phoneticPr fontId="2"/>
  </si>
  <si>
    <t>543.3</t>
    <phoneticPr fontId="2"/>
  </si>
  <si>
    <t>杉山弘毅？杉田 弘毅【監修】？</t>
    <phoneticPr fontId="2"/>
  </si>
  <si>
    <t>共同通信社</t>
    <phoneticPr fontId="2"/>
  </si>
  <si>
    <t>2016/12/26？2016/12</t>
    <phoneticPr fontId="2"/>
  </si>
  <si>
    <t>175p</t>
    <phoneticPr fontId="2"/>
  </si>
  <si>
    <t>312.53</t>
    <phoneticPr fontId="2"/>
  </si>
  <si>
    <t>山下 一穂</t>
    <phoneticPr fontId="2"/>
  </si>
  <si>
    <t>学研パブリッシング</t>
    <phoneticPr fontId="2"/>
  </si>
  <si>
    <t>196p</t>
    <phoneticPr fontId="2"/>
  </si>
  <si>
    <t>626.9</t>
    <phoneticPr fontId="2"/>
  </si>
  <si>
    <t>210.2</t>
    <phoneticPr fontId="2"/>
  </si>
  <si>
    <t>櫻井 祐</t>
    <phoneticPr fontId="2"/>
  </si>
  <si>
    <t>文藝春秋</t>
    <phoneticPr fontId="2"/>
  </si>
  <si>
    <t>801.1</t>
    <phoneticPr fontId="2"/>
  </si>
  <si>
    <t>ＤＮＡで語る日本人起源論</t>
    <phoneticPr fontId="2"/>
  </si>
  <si>
    <t>岩波書店</t>
    <phoneticPr fontId="2"/>
  </si>
  <si>
    <t>岩波現代全書</t>
    <phoneticPr fontId="2"/>
  </si>
  <si>
    <t>469.91</t>
    <phoneticPr fontId="2"/>
  </si>
  <si>
    <t>ベスト新書</t>
    <phoneticPr fontId="2"/>
  </si>
  <si>
    <t>ベストセラーズ</t>
    <phoneticPr fontId="2"/>
  </si>
  <si>
    <t>218p</t>
    <phoneticPr fontId="2"/>
  </si>
  <si>
    <t>613.5</t>
    <phoneticPr fontId="2"/>
  </si>
  <si>
    <t>219p</t>
    <phoneticPr fontId="2"/>
  </si>
  <si>
    <t>140.4</t>
    <phoneticPr fontId="2"/>
  </si>
  <si>
    <t>486p</t>
    <phoneticPr fontId="2"/>
  </si>
  <si>
    <t>007.1</t>
    <phoneticPr fontId="2"/>
  </si>
  <si>
    <t>山と渓谷社</t>
    <phoneticPr fontId="2"/>
  </si>
  <si>
    <t>253p</t>
    <phoneticPr fontId="2"/>
  </si>
  <si>
    <t>15cm</t>
    <phoneticPr fontId="2"/>
  </si>
  <si>
    <t>213.6</t>
    <phoneticPr fontId="2"/>
  </si>
  <si>
    <t>六連星の会【編】中尾健児</t>
    <phoneticPr fontId="2"/>
  </si>
  <si>
    <t>郁朋社</t>
    <phoneticPr fontId="2"/>
  </si>
  <si>
    <t>511.2</t>
    <phoneticPr fontId="2"/>
  </si>
  <si>
    <t>青春出版社</t>
    <phoneticPr fontId="2"/>
  </si>
  <si>
    <t>α新書</t>
    <phoneticPr fontId="2"/>
  </si>
  <si>
    <t>目次
序章　「儒教の呪い」とは何か
第１章　沖縄も東南アジアも樺太も中国領？
第２章　キリストも孔子も韓国人？
第３章　中国・韓国の自己中心主義の裏側
第４章　日本は儒教国家ではない！
第５章　儒教の陰謀は現在進行中！</t>
    <phoneticPr fontId="2"/>
  </si>
  <si>
    <t>脱原発の新思考</t>
    <phoneticPr fontId="2"/>
  </si>
  <si>
    <t>プルトニウム消滅！</t>
    <phoneticPr fontId="2"/>
  </si>
  <si>
    <t>展望社？小石川ユニット</t>
    <phoneticPr fontId="2"/>
  </si>
  <si>
    <t>235p</t>
    <phoneticPr fontId="2"/>
  </si>
  <si>
    <t>539.45</t>
    <phoneticPr fontId="2"/>
  </si>
  <si>
    <t>日米戦争を起こしたのは誰か</t>
    <phoneticPr fontId="2"/>
  </si>
  <si>
    <t>ルーズベルトの罪状・フーバー大統領回顧録を論ず</t>
    <phoneticPr fontId="2"/>
  </si>
  <si>
    <t>藤井 厳喜/稲村 公望/茂木 弘道【著】</t>
    <phoneticPr fontId="2"/>
  </si>
  <si>
    <t>勉誠出版</t>
    <phoneticPr fontId="2"/>
  </si>
  <si>
    <t>286p</t>
    <phoneticPr fontId="2"/>
  </si>
  <si>
    <t>210.75</t>
    <phoneticPr fontId="2"/>
  </si>
  <si>
    <t>集英社インターナショナル</t>
    <phoneticPr fontId="2"/>
  </si>
  <si>
    <t>210.76</t>
    <phoneticPr fontId="2"/>
  </si>
  <si>
    <t>267p</t>
    <phoneticPr fontId="2"/>
  </si>
  <si>
    <t>209.034</t>
    <phoneticPr fontId="2"/>
  </si>
  <si>
    <t>フリーメイソン</t>
    <phoneticPr fontId="2"/>
  </si>
  <si>
    <t>秘密結社の社会学</t>
    <phoneticPr fontId="2"/>
  </si>
  <si>
    <t>小学館新書</t>
  </si>
  <si>
    <t>小学館</t>
    <phoneticPr fontId="2"/>
  </si>
  <si>
    <t>304p</t>
    <phoneticPr fontId="2"/>
  </si>
  <si>
    <t>361.65</t>
    <phoneticPr fontId="2"/>
  </si>
  <si>
    <t>070.4</t>
    <phoneticPr fontId="2"/>
  </si>
  <si>
    <t>207p</t>
    <phoneticPr fontId="2"/>
  </si>
  <si>
    <t>460</t>
    <phoneticPr fontId="2"/>
  </si>
  <si>
    <t>?</t>
    <phoneticPr fontId="2"/>
  </si>
  <si>
    <t>40p</t>
    <phoneticPr fontId="2"/>
  </si>
  <si>
    <t>39p</t>
    <phoneticPr fontId="2"/>
  </si>
  <si>
    <t>63p</t>
    <phoneticPr fontId="2"/>
  </si>
  <si>
    <t>30cm</t>
    <phoneticPr fontId="2"/>
  </si>
  <si>
    <t>444</t>
    <phoneticPr fontId="2"/>
  </si>
  <si>
    <t>渡部潤一</t>
    <phoneticPr fontId="2"/>
  </si>
  <si>
    <t>＜無し＞</t>
    <rPh sb="1" eb="2">
      <t>ナ</t>
    </rPh>
    <phoneticPr fontId="2"/>
  </si>
  <si>
    <t>小宮輝之解説監修/持丸依子</t>
    <rPh sb="0" eb="2">
      <t>コミヤ</t>
    </rPh>
    <rPh sb="2" eb="4">
      <t>テルユキ</t>
    </rPh>
    <rPh sb="4" eb="6">
      <t>カイセツ</t>
    </rPh>
    <rPh sb="6" eb="8">
      <t>カンシュウ</t>
    </rPh>
    <phoneticPr fontId="2"/>
  </si>
  <si>
    <t>159p</t>
    <phoneticPr fontId="2"/>
  </si>
  <si>
    <t>493.87</t>
    <phoneticPr fontId="2"/>
  </si>
  <si>
    <t>&lt;無し&gt;</t>
    <rPh sb="1" eb="2">
      <t>ナ</t>
    </rPh>
    <phoneticPr fontId="2"/>
  </si>
  <si>
    <t>95p</t>
    <phoneticPr fontId="2"/>
  </si>
  <si>
    <t>24cm</t>
    <phoneticPr fontId="2"/>
  </si>
  <si>
    <r>
      <t xml:space="preserve">目次
</t>
    </r>
    <r>
      <rPr>
        <sz val="9"/>
        <rFont val="ＭＳ 明朝"/>
        <family val="1"/>
        <charset val="128"/>
      </rPr>
      <t>【内容照会Max11行】</t>
    </r>
    <rPh sb="0" eb="2">
      <t>モクジ</t>
    </rPh>
    <rPh sb="4" eb="6">
      <t>ナイヨウ</t>
    </rPh>
    <rPh sb="6" eb="8">
      <t>ショウカイ</t>
    </rPh>
    <rPh sb="13" eb="14">
      <t>ギョウ</t>
    </rPh>
    <phoneticPr fontId="2"/>
  </si>
  <si>
    <t>知りたい言葉から最新情報まで１７００のキーワードがすぐひける｡巻頭に９２年ブラジル地球サミットの成果や今後の課題,また国内外の最新の環境問題について解説｡生活や家庭など身近な環境用語を満載｡政治・経済,社会システムと環境のかかわりについても収録｡巻末には参考文献と環境年表,そしてわかりやすい索引｡</t>
    <phoneticPr fontId="2"/>
  </si>
  <si>
    <t>文明は自然破壊の上に立脚していた｡自然と人間の新たな関係づくりのために,自然思想と保護運動を軸に環境倫理学の歴史をひもとく｡
倫理の拡大と急進的環境主義の展開</t>
    <phoneticPr fontId="2"/>
  </si>
  <si>
    <t>日本の将来は大丈夫なのか！日本国民が安心して暮らせる世の中にするにはどうすればよいのか｡環境ホルモンの問題を通じてそれを考えるのが本書の狙いである｡
日本版「奪われし未来」｡本当に何が安全な暮らしなのかを冷静に分析し，日本の危機的状況を告げる｡海外の最新論文をふくめ，膨大な参考資料を添付｡</t>
    <phoneticPr fontId="2"/>
  </si>
  <si>
    <t>環境ホルモンの危険性は,これまでの毒物の働きとはまったく違う｡私たちは考えの枠組みを変えていかなければならない｡</t>
    <phoneticPr fontId="2"/>
  </si>
  <si>
    <t>人類文明史には「森の民」の「植物文明」と「家畜の民」の「動物文明」の二類型がある｡日本人が森にこだわり「森の環境国家の構築」に邁進するかぎり,日本の未来は安泰であるというのが,本書の提言である｡</t>
    <phoneticPr fontId="2"/>
  </si>
  <si>
    <t>本書は,広範多岐に亘る「環境問題」の難しい諸問題を平易に解説したものである｡産業環境管理協会会員企業,地方公共団体などで環境関連業務に従事している方々をはじめ,大学,研究機関などの研究者,さらには環境に関心を持つ多くの方々にとって,便利なハンドブック｡</t>
    <phoneticPr fontId="2"/>
  </si>
  <si>
    <t>地球温暖化,オゾン層破壊,酸性雨,水質汚染…豊かさを求めるがままに環境を汚染し続けたツケが,今,人類を襲っている！本書では,環境問題の現状と発生の仕組み,家庭・企業・行政と環境問題の関係,国際的な取り組みなどを平易に説明している｡</t>
    <phoneticPr fontId="2"/>
  </si>
  <si>
    <t>ｱｼﾞｱで進む森林減少問題の構造を分析し､現場の実態に基づいて解決策を模索する</t>
    <rPh sb="9" eb="11">
      <t>ゲンショウ</t>
    </rPh>
    <phoneticPr fontId="2"/>
  </si>
  <si>
    <t>水も木もない黄土の砂漠地帯を,緑の大地に変えていく――｡日本人の国際協力事業で,稀少な成功例といわれる中国の植林プロジェクト｡その中心人物が「草の根国際交流」の苦難と喜びをつづる感動のドキュメント！</t>
    <phoneticPr fontId="2"/>
  </si>
  <si>
    <t>１章 外資頼みの危うい中国経済,２章 「万民平等」の裏に隠された貧富の差,３章 崩壊寸前の中国共産党の現実,４章 世界で顰蹙を買い続ける「中華思想」,５章 一三億人が“世界資源”を食いつぶす,６章 教育を軽視した拝金主義政策のツケ,７章 反省しない国家,五千年目の終焉</t>
    <phoneticPr fontId="2"/>
  </si>
  <si>
    <t>環境ビジネス関連用語解説を追加するなど,内容を全面的に刷新｡最新情報,最先端分野を網羅するとともに,各種支援制度,環境関連資格,インターネット環境情報サイトなど有用情報満載｡</t>
    <phoneticPr fontId="2"/>
  </si>
  <si>
    <t>それは一つの山火事から始まった｡日本全土の７分の１もの面積を焼きつくす炎は容赦なく木を森を動物達の命を奪っていった｡そこに森がなくなった時に何が起こったのか｡著者の見たその光景は近い将来おとずれる地球の未来を予見させるものであった｡</t>
    <phoneticPr fontId="2"/>
  </si>
  <si>
    <t>われわれの生活は,「海」と切っても切れない関係を持っている｡「海」の二大成分である「水」と「塩」を考えてみても,両者とも人間を含む生物にとって必須のものである｡本書は,「海の資源と環境」をテーマとして,Ｑ＆Ａ形式によって,「海」のおもしろさ,役割,大事さをまとめた｡</t>
    <phoneticPr fontId="2"/>
  </si>
  <si>
    <t>１３万人の心をとらえたロングベストセラー第２弾｡氷結結晶がくれた,人と地球へのメッセージ｡感動の波,ふたたび｡</t>
    <phoneticPr fontId="2"/>
  </si>
  <si>
    <t>日経人気アナリストテクニカル部門９年連続Ｎｏ．１のカリスマ・アナリストが読み解く日本の未来｡</t>
    <phoneticPr fontId="2"/>
  </si>
  <si>
    <t>生命とは何か？　極上の科学ミステリー｡生命とは,実は流れゆく分子の淀みにすぎない！？
「生命とは何か」という生命科学最大の問いに,いま分子生物学はどう答えるのか｡歴史の闇に沈んだ天才科学者たちの思考を紹介しながら,現在形の生命観を探る｡ページをめくる手がとまらない極上の科学ミステリー｡分子生物学がとどりついた地平を平易に明かし,目に映る景色がガラリと変える！</t>
    <phoneticPr fontId="2"/>
  </si>
  <si>
    <t>排出削減にかかる費用は？環境税でどこまで抑制できる？温暖化懐疑論の問題点を明らかにし,正しいデータと現実的なシミュレーションを駆使して具体的な対応を提言する｡</t>
    <phoneticPr fontId="2"/>
  </si>
  <si>
    <t>「氷河湖が決壊したら私たちは死ぬしかない！」「ゴミをいくら拾っても中国や韓国から延々と漂着する」「何が何でも戦死した日本兵のご遺骨を祖国に還す」―｡アルピニスト野口健が現場で見た,聞いた,感じたこと｡地球の異変,自然との共生,国家への思いを語りつくす｡</t>
    <phoneticPr fontId="2"/>
  </si>
  <si>
    <t>自他共に認める“動物園マニア”の前園長による,上野動物園史｡ほろ苦い思い出,びっくり行動の動物たちなど,絵はがきと共に楽しめる,珠玉のエピソード満載｡</t>
    <phoneticPr fontId="2"/>
  </si>
  <si>
    <t>&lt;目次&gt;１概要,２社会と生活,３経済,４政治,５国際関係,６歴史と文化,７生活に根付く宗教,８環境と資源</t>
    <phoneticPr fontId="2"/>
  </si>
  <si>
    <t>ベストセラー「コラァ！中国いい加減にしろ！」の著者が本当の真実を暴く！真実をゆがめて日本を攻撃する中国・韓国に,もう我慢できない！</t>
    <phoneticPr fontId="2"/>
  </si>
  <si>
    <t>第１章プレートとプルームのテクトニクス,第２章地球の歴史,第３章マグマと火山,第４章断層と地震,第５章岩石と地球の調べ方,第６章地球表面から宇宙まで,第７章地球の楽しみ方</t>
    <phoneticPr fontId="2"/>
  </si>
  <si>
    <t>大東亜戦争での諸作戦の失敗を,組織としての日本軍の失敗ととらえ直し,これを現代の組織一般にとっての教訓とした戦史の初めての社会科学的分析｡</t>
    <phoneticPr fontId="2"/>
  </si>
  <si>
    <t>発電設備のないダムにも発電機を付けるなど既存ダムを徹底活用せよ！―持続可能な日本のための秘策。世界でもまれな「地形」と「気象」でエネルギー大国になれる！</t>
    <phoneticPr fontId="2"/>
  </si>
  <si>
    <t>太古の人類が残した記号
何のために印をつけたのか？
人類のはるか以前に道具を使った者たち
死者をいたむ気持ちの芽生え
言葉はいつ生まれたのか？
音楽の始まり
半人半獣像とヴィーナス像
農耕以前に布を織っていた
洞窟壁画をいかに描いたか？
欧州大陸に到達以前から描いていた
唯一の人物画
遠く離れた洞窟に残される共通の記号
それは文字なのか？
一万六千年前の女性の首飾りに残された記号群
壁画は野外にも残されていた
最古の地図か？
トランス状態で見える図形なのか？
データベースを世界の遺跡に広げる</t>
    <phoneticPr fontId="2"/>
  </si>
  <si>
    <t>１　東京駅の物語―開業百年の駅が見た昭和という時代
２　悲劇の首相官邸―五・一五事件の「現場」で起きたこと
３　非常事態の東京―兵士たちの足跡からたどる二・二六事件
４　阿部定事件の真相―猟奇事件の主役はどこに消えたか
５　東京に蠢くスパイ―ゾルゲ事件が世界に与えた衝撃
６　三月十日未明の惨劇―東京大空襲の跡を歩く</t>
    <phoneticPr fontId="2"/>
  </si>
  <si>
    <t>ある地質技術者の追想
斜面防災対策における地形地質情報の見逃し体験記
私が判断に迷った地質事象
地質地形の薦め
地質職人目線のトピックス
国民の防災意識をどう向上させるか</t>
    <phoneticPr fontId="2"/>
  </si>
  <si>
    <t>史上最悪の環境汚染物質プルトニウムを消す技術を知っていますか？生物学者が生命から語る人類の未来像。</t>
    <phoneticPr fontId="2"/>
  </si>
  <si>
    <t>&lt;無し＞</t>
    <rPh sb="1" eb="2">
      <t>ナ</t>
    </rPh>
    <phoneticPr fontId="2"/>
  </si>
  <si>
    <t>C1-01</t>
  </si>
  <si>
    <t>C1-01</t>
    <phoneticPr fontId="2"/>
  </si>
  <si>
    <t>C1-02</t>
  </si>
  <si>
    <t>C1-02</t>
    <phoneticPr fontId="2"/>
  </si>
  <si>
    <t>C1-03</t>
  </si>
  <si>
    <t>C1-03</t>
    <phoneticPr fontId="2"/>
  </si>
  <si>
    <t>2016/12/26？2016/12</t>
  </si>
  <si>
    <t>ＤＮＡで語る日本人起源論</t>
  </si>
  <si>
    <t>プルトニウム消滅！</t>
  </si>
  <si>
    <t>日米戦争を起こしたのは誰か</t>
  </si>
  <si>
    <t>環境工学､公害</t>
    <phoneticPr fontId="2"/>
  </si>
  <si>
    <t>海洋学</t>
    <phoneticPr fontId="2"/>
  </si>
  <si>
    <t>森林保護</t>
    <phoneticPr fontId="2"/>
  </si>
  <si>
    <t>動物学</t>
    <phoneticPr fontId="2"/>
  </si>
  <si>
    <t>植物学</t>
    <phoneticPr fontId="2"/>
  </si>
  <si>
    <t>650</t>
    <phoneticPr fontId="2"/>
  </si>
  <si>
    <t>653</t>
    <phoneticPr fontId="2"/>
  </si>
  <si>
    <t>林業</t>
    <phoneticPr fontId="2"/>
  </si>
  <si>
    <t>519.8137</t>
    <phoneticPr fontId="2"/>
  </si>
  <si>
    <t>49</t>
    <phoneticPr fontId="2"/>
  </si>
  <si>
    <t>44</t>
    <phoneticPr fontId="2"/>
  </si>
  <si>
    <t>656</t>
    <phoneticPr fontId="2"/>
  </si>
  <si>
    <t>森林工学</t>
    <phoneticPr fontId="2"/>
  </si>
  <si>
    <t>55</t>
    <phoneticPr fontId="2"/>
  </si>
  <si>
    <t>559</t>
    <phoneticPr fontId="2"/>
  </si>
  <si>
    <t>37</t>
    <phoneticPr fontId="2"/>
  </si>
  <si>
    <t>61</t>
    <phoneticPr fontId="2"/>
  </si>
  <si>
    <t>14</t>
    <phoneticPr fontId="2"/>
  </si>
  <si>
    <t>53</t>
    <phoneticPr fontId="2"/>
  </si>
  <si>
    <t>539</t>
    <phoneticPr fontId="2"/>
  </si>
  <si>
    <t>原子力工学</t>
    <phoneticPr fontId="2"/>
  </si>
  <si>
    <t>20</t>
    <phoneticPr fontId="2"/>
  </si>
  <si>
    <t>404</t>
    <phoneticPr fontId="2"/>
  </si>
  <si>
    <t>453</t>
    <phoneticPr fontId="2"/>
  </si>
  <si>
    <t>地震学</t>
    <phoneticPr fontId="2"/>
  </si>
  <si>
    <t>80</t>
    <phoneticPr fontId="2"/>
  </si>
  <si>
    <t>801</t>
    <phoneticPr fontId="2"/>
  </si>
  <si>
    <t>言語学</t>
    <phoneticPr fontId="2"/>
  </si>
  <si>
    <t>222p</t>
    <phoneticPr fontId="2"/>
  </si>
  <si>
    <t>15cm</t>
  </si>
  <si>
    <t>目次</t>
    <rPh sb="0" eb="2">
      <t>モクジ</t>
    </rPh>
    <phoneticPr fontId="2"/>
  </si>
  <si>
    <t>14cm</t>
    <phoneticPr fontId="2"/>
  </si>
  <si>
    <t>B6</t>
    <phoneticPr fontId="2"/>
  </si>
  <si>
    <t>B5</t>
    <phoneticPr fontId="2"/>
  </si>
  <si>
    <t>A4変</t>
    <phoneticPr fontId="2"/>
  </si>
  <si>
    <t>144P</t>
    <phoneticPr fontId="2"/>
  </si>
  <si>
    <t>A4ﾅﾐ</t>
    <phoneticPr fontId="2"/>
  </si>
  <si>
    <t>A5</t>
    <phoneticPr fontId="2"/>
  </si>
  <si>
    <t>分野</t>
  </si>
  <si>
    <t>地球</t>
  </si>
  <si>
    <t>歴史</t>
  </si>
  <si>
    <t>政経</t>
  </si>
  <si>
    <t>地誌</t>
  </si>
  <si>
    <t>自然</t>
  </si>
  <si>
    <t>宇宙</t>
  </si>
  <si>
    <t>人類</t>
  </si>
  <si>
    <t>思想</t>
  </si>
  <si>
    <t>総合</t>
  </si>
  <si>
    <t>(空白) 集計</t>
  </si>
  <si>
    <t>452.8</t>
  </si>
  <si>
    <t>地球 集計</t>
  </si>
  <si>
    <t>519</t>
  </si>
  <si>
    <t>519.8</t>
  </si>
  <si>
    <t>519.1</t>
  </si>
  <si>
    <t>519.033</t>
  </si>
  <si>
    <t>345.1</t>
  </si>
  <si>
    <t>481.35</t>
  </si>
  <si>
    <t>519.13</t>
  </si>
  <si>
    <t>652.22</t>
  </si>
  <si>
    <t>歴史 集計</t>
  </si>
  <si>
    <t>543.5</t>
  </si>
  <si>
    <t>ｴﾈﾙｷﾞｰ 集計</t>
  </si>
  <si>
    <t>304</t>
  </si>
  <si>
    <t>159</t>
  </si>
  <si>
    <t>政経 集計</t>
  </si>
  <si>
    <t>653.2</t>
  </si>
  <si>
    <t>654</t>
  </si>
  <si>
    <t>493.8</t>
  </si>
  <si>
    <t>653.4</t>
  </si>
  <si>
    <t>地誌 集計</t>
  </si>
  <si>
    <t>302.22</t>
  </si>
  <si>
    <t>650.4</t>
  </si>
  <si>
    <t>452</t>
  </si>
  <si>
    <t>435.44</t>
  </si>
  <si>
    <t>自然 集計</t>
  </si>
  <si>
    <t>330.4</t>
  </si>
  <si>
    <t>319.22</t>
  </si>
  <si>
    <t>460.4</t>
  </si>
  <si>
    <t>629.41</t>
  </si>
  <si>
    <t>575.5</t>
  </si>
  <si>
    <t>451.35</t>
  </si>
  <si>
    <t>519.04</t>
  </si>
  <si>
    <t>519.2</t>
  </si>
  <si>
    <t>451</t>
  </si>
  <si>
    <t>402.979</t>
  </si>
  <si>
    <t>223.5</t>
  </si>
  <si>
    <t>504</t>
  </si>
  <si>
    <t>472.258</t>
  </si>
  <si>
    <t>483</t>
  </si>
  <si>
    <t>444</t>
  </si>
  <si>
    <t>656.5</t>
  </si>
  <si>
    <t>482.038/K480</t>
  </si>
  <si>
    <t>488.21</t>
  </si>
  <si>
    <t>480.76</t>
  </si>
  <si>
    <t>302.258</t>
  </si>
  <si>
    <t>602.1</t>
  </si>
  <si>
    <t>319.8/916</t>
  </si>
  <si>
    <t>469</t>
  </si>
  <si>
    <t>489.9</t>
  </si>
  <si>
    <t>450</t>
  </si>
  <si>
    <t>210.6</t>
  </si>
  <si>
    <t>334.31</t>
  </si>
  <si>
    <t>501.6</t>
  </si>
  <si>
    <t>369.3</t>
  </si>
  <si>
    <t>319</t>
  </si>
  <si>
    <t>332.107</t>
  </si>
  <si>
    <t>391.2</t>
  </si>
  <si>
    <t>559.7</t>
  </si>
  <si>
    <t>319.102</t>
  </si>
  <si>
    <t>470</t>
  </si>
  <si>
    <t>372.258</t>
  </si>
  <si>
    <t>493.87</t>
  </si>
  <si>
    <t>452.9/517</t>
  </si>
  <si>
    <t>440</t>
  </si>
  <si>
    <t>宇宙 集計</t>
  </si>
  <si>
    <t>543.3</t>
  </si>
  <si>
    <t>451.85</t>
  </si>
  <si>
    <t>312.53</t>
  </si>
  <si>
    <t>626.9</t>
  </si>
  <si>
    <t>210.2</t>
  </si>
  <si>
    <t>801.1</t>
  </si>
  <si>
    <t>469.91</t>
  </si>
  <si>
    <t>人類 集計</t>
  </si>
  <si>
    <t>613.5</t>
  </si>
  <si>
    <t>140.4</t>
  </si>
  <si>
    <t>007.1</t>
  </si>
  <si>
    <t>213.6</t>
  </si>
  <si>
    <t>511.2</t>
  </si>
  <si>
    <t>539.45</t>
  </si>
  <si>
    <t>思想 集計</t>
  </si>
  <si>
    <t>210.75</t>
  </si>
  <si>
    <t>210.76</t>
  </si>
  <si>
    <t>209.034</t>
  </si>
  <si>
    <t>361.65</t>
  </si>
  <si>
    <t>156</t>
  </si>
  <si>
    <t>070.4</t>
  </si>
  <si>
    <t>460</t>
  </si>
  <si>
    <t>総合 集計</t>
  </si>
  <si>
    <t>#N/A</t>
  </si>
  <si>
    <t/>
  </si>
  <si>
    <t>NDC分類内容</t>
  </si>
  <si>
    <t>NDC分類内容</t>
    <rPh sb="5" eb="7">
      <t>ナイヨウ</t>
    </rPh>
    <phoneticPr fontId="2"/>
  </si>
  <si>
    <t>519.8137</t>
  </si>
  <si>
    <t>404</t>
  </si>
  <si>
    <t>453</t>
  </si>
  <si>
    <t>650</t>
  </si>
  <si>
    <t>原子力工学</t>
  </si>
  <si>
    <t>環境工学､公害</t>
  </si>
  <si>
    <t>海洋学</t>
  </si>
  <si>
    <t>林業</t>
  </si>
  <si>
    <t>森林保護</t>
  </si>
  <si>
    <t>森林工学</t>
  </si>
  <si>
    <t>地震学</t>
  </si>
  <si>
    <t>言語学</t>
  </si>
  <si>
    <t>652</t>
    <phoneticPr fontId="2"/>
  </si>
  <si>
    <t>森林史, 林業史･事情</t>
  </si>
  <si>
    <t>気象学</t>
  </si>
  <si>
    <t>気象学</t>
    <phoneticPr fontId="2"/>
  </si>
  <si>
    <t>社会学</t>
  </si>
  <si>
    <t>543</t>
    <phoneticPr fontId="2"/>
  </si>
  <si>
    <t>発電</t>
  </si>
  <si>
    <t>発電</t>
    <phoneticPr fontId="2"/>
  </si>
  <si>
    <t>575</t>
    <phoneticPr fontId="2"/>
  </si>
  <si>
    <t>493</t>
    <phoneticPr fontId="2"/>
  </si>
  <si>
    <t>医学(内科学)</t>
  </si>
  <si>
    <t>医学(内科学)</t>
    <phoneticPr fontId="2"/>
  </si>
  <si>
    <t>社会科学</t>
    <phoneticPr fontId="2"/>
  </si>
  <si>
    <t>435</t>
    <phoneticPr fontId="2"/>
  </si>
  <si>
    <t>無機化学</t>
  </si>
  <si>
    <t>無機化学</t>
    <phoneticPr fontId="2"/>
  </si>
  <si>
    <t>一般動物学</t>
  </si>
  <si>
    <t>無脊椎動物</t>
  </si>
  <si>
    <t>節足動物</t>
  </si>
  <si>
    <t>昆虫類</t>
  </si>
  <si>
    <t>脊椎動物</t>
  </si>
  <si>
    <t>481</t>
    <phoneticPr fontId="2"/>
  </si>
  <si>
    <t>482</t>
    <phoneticPr fontId="2"/>
  </si>
  <si>
    <t>484</t>
    <phoneticPr fontId="2"/>
  </si>
  <si>
    <t>485</t>
    <phoneticPr fontId="2"/>
  </si>
  <si>
    <t>486</t>
    <phoneticPr fontId="2"/>
  </si>
  <si>
    <t>487</t>
    <phoneticPr fontId="2"/>
  </si>
  <si>
    <t>488</t>
    <phoneticPr fontId="2"/>
  </si>
  <si>
    <t>489</t>
    <phoneticPr fontId="2"/>
  </si>
  <si>
    <t>自然科学</t>
    <phoneticPr fontId="2"/>
  </si>
  <si>
    <t>鳥類</t>
  </si>
  <si>
    <t>鳥類</t>
    <phoneticPr fontId="2"/>
  </si>
  <si>
    <t>哺乳類</t>
  </si>
  <si>
    <t>哺乳類</t>
    <phoneticPr fontId="2"/>
  </si>
  <si>
    <t>369</t>
    <phoneticPr fontId="2"/>
  </si>
  <si>
    <t>社会福祉</t>
  </si>
  <si>
    <t>社会福祉</t>
    <phoneticPr fontId="2"/>
  </si>
  <si>
    <t>511</t>
    <phoneticPr fontId="2"/>
  </si>
  <si>
    <t>613</t>
    <phoneticPr fontId="2"/>
  </si>
  <si>
    <t>農業基礎学</t>
  </si>
  <si>
    <t>農業基礎学</t>
    <phoneticPr fontId="2"/>
  </si>
  <si>
    <t>植物</t>
  </si>
  <si>
    <t>植物</t>
    <rPh sb="0" eb="2">
      <t>ショクブツ</t>
    </rPh>
    <phoneticPr fontId="2"/>
  </si>
  <si>
    <t>動物</t>
  </si>
  <si>
    <t>動物</t>
    <rPh sb="0" eb="2">
      <t>ドウブツ</t>
    </rPh>
    <phoneticPr fontId="2"/>
  </si>
  <si>
    <t>植物 集計</t>
  </si>
  <si>
    <t>動物 集計</t>
  </si>
  <si>
    <t>境川斜面緑地動植物総合調査報告書第二集</t>
    <rPh sb="16" eb="18">
      <t>ダイニ</t>
    </rPh>
    <rPh sb="18" eb="19">
      <t>シュウ</t>
    </rPh>
    <phoneticPr fontId="2"/>
  </si>
  <si>
    <t>水と緑と生き物たち</t>
  </si>
  <si>
    <t>水と緑と生き物たち</t>
    <rPh sb="0" eb="1">
      <t>ミズ</t>
    </rPh>
    <rPh sb="2" eb="3">
      <t>ミドリ</t>
    </rPh>
    <rPh sb="4" eb="5">
      <t>イ</t>
    </rPh>
    <rPh sb="6" eb="7">
      <t>モノ</t>
    </rPh>
    <phoneticPr fontId="2"/>
  </si>
  <si>
    <t>境川斜面緑地を緑地公園に！</t>
    <rPh sb="0" eb="2">
      <t>サカイガワ</t>
    </rPh>
    <rPh sb="2" eb="4">
      <t>シャメン</t>
    </rPh>
    <rPh sb="4" eb="6">
      <t>リョクチ</t>
    </rPh>
    <rPh sb="7" eb="9">
      <t>リョクチ</t>
    </rPh>
    <rPh sb="9" eb="11">
      <t>コウエン</t>
    </rPh>
    <phoneticPr fontId="2"/>
  </si>
  <si>
    <t>A4</t>
    <phoneticPr fontId="2"/>
  </si>
  <si>
    <t>A4変形</t>
    <rPh sb="2" eb="4">
      <t>ヘンケイ</t>
    </rPh>
    <phoneticPr fontId="2"/>
  </si>
  <si>
    <t>結晶物語</t>
  </si>
  <si>
    <t>結晶物語</t>
    <rPh sb="0" eb="2">
      <t>ケッショウ</t>
    </rPh>
    <rPh sb="2" eb="4">
      <t>モノガタリ</t>
    </rPh>
    <phoneticPr fontId="2"/>
  </si>
  <si>
    <t>水が教えてくれたこと</t>
    <rPh sb="0" eb="1">
      <t>ミズ</t>
    </rPh>
    <rPh sb="2" eb="3">
      <t>オシ</t>
    </rPh>
    <phoneticPr fontId="2"/>
  </si>
  <si>
    <t>ｻﾝﾏｰｸ文庫</t>
    <rPh sb="5" eb="7">
      <t>ブンコ</t>
    </rPh>
    <phoneticPr fontId="2"/>
  </si>
  <si>
    <t>Ｅ－３６</t>
    <phoneticPr fontId="2"/>
  </si>
  <si>
    <t>03-08</t>
  </si>
  <si>
    <t>03-08</t>
    <phoneticPr fontId="2"/>
  </si>
  <si>
    <t>地球時代を生きる</t>
  </si>
  <si>
    <t>地球時代を生きる</t>
    <rPh sb="0" eb="2">
      <t>チキュウ</t>
    </rPh>
    <rPh sb="2" eb="4">
      <t>ジダイ</t>
    </rPh>
    <rPh sb="5" eb="6">
      <t>イ</t>
    </rPh>
    <phoneticPr fontId="2"/>
  </si>
  <si>
    <t>消費者教育読本(消費生活と環境編)－循環と共生のくらし</t>
    <rPh sb="0" eb="3">
      <t>ショウヒシャ</t>
    </rPh>
    <rPh sb="3" eb="5">
      <t>キョウイク</t>
    </rPh>
    <rPh sb="5" eb="7">
      <t>トクホン</t>
    </rPh>
    <rPh sb="8" eb="10">
      <t>ショウヒ</t>
    </rPh>
    <rPh sb="10" eb="12">
      <t>セイカツ</t>
    </rPh>
    <rPh sb="13" eb="15">
      <t>カンキョウ</t>
    </rPh>
    <rPh sb="15" eb="16">
      <t>ヘン</t>
    </rPh>
    <rPh sb="18" eb="20">
      <t>ジュンカン</t>
    </rPh>
    <rPh sb="21" eb="23">
      <t>キョウセイ</t>
    </rPh>
    <phoneticPr fontId="2"/>
  </si>
  <si>
    <t>東京都</t>
    <rPh sb="0" eb="3">
      <t>トウキョウト</t>
    </rPh>
    <phoneticPr fontId="2"/>
  </si>
  <si>
    <t>東京都消費生活総合ｴﾝﾀｰ</t>
    <rPh sb="0" eb="3">
      <t>トウキョウト</t>
    </rPh>
    <rPh sb="3" eb="5">
      <t>ショウヒ</t>
    </rPh>
    <rPh sb="5" eb="7">
      <t>セイカツ</t>
    </rPh>
    <rPh sb="7" eb="9">
      <t>ソウゴウ</t>
    </rPh>
    <phoneticPr fontId="2"/>
  </si>
  <si>
    <t>00-20</t>
  </si>
  <si>
    <t>00-20</t>
    <phoneticPr fontId="2"/>
  </si>
  <si>
    <t>政府は必ず嘘をつく 増補版</t>
  </si>
  <si>
    <t>政府は必ず嘘をつく 増補版</t>
    <rPh sb="0" eb="2">
      <t>セイフ</t>
    </rPh>
    <rPh sb="3" eb="4">
      <t>カナラ</t>
    </rPh>
    <rPh sb="5" eb="6">
      <t>ウソ</t>
    </rPh>
    <rPh sb="10" eb="12">
      <t>ゾウホ</t>
    </rPh>
    <rPh sb="12" eb="13">
      <t>ハン</t>
    </rPh>
    <phoneticPr fontId="2"/>
  </si>
  <si>
    <t>74000人の失業者を出すTPPの罠１後からじわじわ危機が迫酢ﾏｲﾅﾝﾊﾞｰ１</t>
    <rPh sb="5" eb="6">
      <t>ニン</t>
    </rPh>
    <rPh sb="7" eb="10">
      <t>シツギョウシャ</t>
    </rPh>
    <rPh sb="11" eb="12">
      <t>ダ</t>
    </rPh>
    <rPh sb="17" eb="18">
      <t>ワナ</t>
    </rPh>
    <rPh sb="19" eb="20">
      <t>アト</t>
    </rPh>
    <rPh sb="26" eb="28">
      <t>キキ</t>
    </rPh>
    <rPh sb="29" eb="30">
      <t>セマ</t>
    </rPh>
    <rPh sb="30" eb="31">
      <t>ス</t>
    </rPh>
    <phoneticPr fontId="2"/>
  </si>
  <si>
    <t>堤未果</t>
    <rPh sb="0" eb="1">
      <t>ツツミ</t>
    </rPh>
    <rPh sb="1" eb="2">
      <t>ミ</t>
    </rPh>
    <rPh sb="2" eb="3">
      <t>カジツ</t>
    </rPh>
    <phoneticPr fontId="2"/>
  </si>
  <si>
    <t>角川新書</t>
    <rPh sb="0" eb="2">
      <t>カドカワ</t>
    </rPh>
    <rPh sb="2" eb="4">
      <t>シンショ</t>
    </rPh>
    <phoneticPr fontId="2"/>
  </si>
  <si>
    <t>K-76</t>
    <phoneticPr fontId="2"/>
  </si>
  <si>
    <t>16-02</t>
  </si>
  <si>
    <t>16-02</t>
    <phoneticPr fontId="2"/>
  </si>
  <si>
    <t>ニュースの"なぜ？"は世界史に学べ</t>
  </si>
  <si>
    <t>ニュースの"なぜ？"は世界史に学べ</t>
    <rPh sb="11" eb="14">
      <t>セカイシ</t>
    </rPh>
    <rPh sb="15" eb="16">
      <t>マナ</t>
    </rPh>
    <phoneticPr fontId="2"/>
  </si>
  <si>
    <t>日本人が知らない100の疑問</t>
    <rPh sb="0" eb="3">
      <t>ニホンジン</t>
    </rPh>
    <rPh sb="4" eb="5">
      <t>シ</t>
    </rPh>
    <rPh sb="12" eb="14">
      <t>ギモン</t>
    </rPh>
    <phoneticPr fontId="2"/>
  </si>
  <si>
    <t>地政学・宗教・世界史で激動の国際情勢が一気に分かる！</t>
    <rPh sb="0" eb="3">
      <t>チセイガク</t>
    </rPh>
    <rPh sb="4" eb="6">
      <t>シュウキョウ</t>
    </rPh>
    <rPh sb="7" eb="10">
      <t>セカイシ</t>
    </rPh>
    <rPh sb="11" eb="13">
      <t>ゲキドウ</t>
    </rPh>
    <rPh sb="14" eb="16">
      <t>コクサイ</t>
    </rPh>
    <rPh sb="16" eb="18">
      <t>ジョウセイ</t>
    </rPh>
    <rPh sb="19" eb="21">
      <t>イッキ</t>
    </rPh>
    <rPh sb="22" eb="23">
      <t>ワ</t>
    </rPh>
    <phoneticPr fontId="2"/>
  </si>
  <si>
    <t>茂木誠</t>
    <rPh sb="0" eb="2">
      <t>モギ</t>
    </rPh>
    <rPh sb="2" eb="3">
      <t>マコト</t>
    </rPh>
    <phoneticPr fontId="2"/>
  </si>
  <si>
    <t>SBｸﾘｴｲﾃｨﾌﾞ</t>
    <phoneticPr fontId="2"/>
  </si>
  <si>
    <t>SB新書</t>
    <rPh sb="2" eb="4">
      <t>シンショ</t>
    </rPh>
    <phoneticPr fontId="2"/>
  </si>
  <si>
    <t>16-03</t>
  </si>
  <si>
    <t>16-03</t>
    <phoneticPr fontId="2"/>
  </si>
  <si>
    <t>ゴミは会社を救う！</t>
  </si>
  <si>
    <t>ゴミは会社を救う！</t>
    <rPh sb="3" eb="5">
      <t>カイシャ</t>
    </rPh>
    <rPh sb="6" eb="7">
      <t>スク</t>
    </rPh>
    <phoneticPr fontId="2"/>
  </si>
  <si>
    <t>環境と社会に」良いことをして儲かる会社を創る方法</t>
    <rPh sb="0" eb="2">
      <t>カンキョウ</t>
    </rPh>
    <rPh sb="3" eb="5">
      <t>シャカイ</t>
    </rPh>
    <rPh sb="7" eb="8">
      <t>ヨ</t>
    </rPh>
    <rPh sb="14" eb="15">
      <t>モウ</t>
    </rPh>
    <rPh sb="17" eb="19">
      <t>カイシャ</t>
    </rPh>
    <rPh sb="20" eb="21">
      <t>ツク</t>
    </rPh>
    <rPh sb="22" eb="24">
      <t>ホウホウ</t>
    </rPh>
    <phoneticPr fontId="2"/>
  </si>
  <si>
    <t>武本かや</t>
    <rPh sb="0" eb="2">
      <t>タケモト</t>
    </rPh>
    <phoneticPr fontId="2"/>
  </si>
  <si>
    <t>ｶﾅﾘﾔｺﾐﾆｹｰｼｮﾝｽﾞ</t>
    <phoneticPr fontId="2"/>
  </si>
  <si>
    <t>16-04</t>
  </si>
  <si>
    <t>16-04</t>
    <phoneticPr fontId="2"/>
  </si>
  <si>
    <t>田んぼが電池になる！</t>
  </si>
  <si>
    <t>田んぼが電池になる！</t>
    <rPh sb="0" eb="1">
      <t>タ</t>
    </rPh>
    <rPh sb="4" eb="6">
      <t>デンチ</t>
    </rPh>
    <phoneticPr fontId="2"/>
  </si>
  <si>
    <t>ｴﾈﾙｷﾞｰの多様性と可能性を考える超「白熱」講義！</t>
    <rPh sb="7" eb="10">
      <t>タヨウセイ</t>
    </rPh>
    <rPh sb="11" eb="14">
      <t>カノウセイ</t>
    </rPh>
    <rPh sb="15" eb="16">
      <t>カンガ</t>
    </rPh>
    <rPh sb="18" eb="19">
      <t>チョウ</t>
    </rPh>
    <rPh sb="20" eb="22">
      <t>ハクネツ</t>
    </rPh>
    <rPh sb="23" eb="25">
      <t>コウギ</t>
    </rPh>
    <phoneticPr fontId="2"/>
  </si>
  <si>
    <t>橋本和仁</t>
    <rPh sb="0" eb="2">
      <t>ハシモト</t>
    </rPh>
    <rPh sb="2" eb="4">
      <t>カズヒト</t>
    </rPh>
    <phoneticPr fontId="2"/>
  </si>
  <si>
    <t>ｳｪｯｼﾞ</t>
    <phoneticPr fontId="2"/>
  </si>
  <si>
    <t>14-08</t>
  </si>
  <si>
    <t>14-08</t>
    <phoneticPr fontId="2"/>
  </si>
  <si>
    <t>セブン・イヤーズ・イン・チベット</t>
  </si>
  <si>
    <t>セブン・イヤーズ・イン・チベット</t>
    <phoneticPr fontId="2"/>
  </si>
  <si>
    <t>チベットの七年</t>
  </si>
  <si>
    <t>ﾊｲﾝﾘﾋ･ﾊﾗｰ</t>
    <phoneticPr fontId="2"/>
  </si>
  <si>
    <t>福田宏年</t>
    <rPh sb="0" eb="2">
      <t>フクダ</t>
    </rPh>
    <rPh sb="2" eb="4">
      <t>ヒロトシ</t>
    </rPh>
    <phoneticPr fontId="2"/>
  </si>
  <si>
    <t>角川書店</t>
    <rPh sb="0" eb="2">
      <t>カドカワ</t>
    </rPh>
    <rPh sb="2" eb="4">
      <t>ショテン</t>
    </rPh>
    <phoneticPr fontId="2"/>
  </si>
  <si>
    <t>角川文庫</t>
    <rPh sb="2" eb="4">
      <t>ブンコ</t>
    </rPh>
    <phoneticPr fontId="2"/>
  </si>
  <si>
    <t>Y940</t>
    <phoneticPr fontId="2"/>
  </si>
  <si>
    <t>00-21</t>
  </si>
  <si>
    <t>00-21</t>
    <phoneticPr fontId="2"/>
  </si>
  <si>
    <t>関東全図</t>
  </si>
  <si>
    <t>関東全図</t>
    <rPh sb="0" eb="2">
      <t>カントウ</t>
    </rPh>
    <rPh sb="2" eb="4">
      <t>ゼンズ</t>
    </rPh>
    <phoneticPr fontId="2"/>
  </si>
  <si>
    <t>地方図　1:500,000</t>
    <rPh sb="0" eb="2">
      <t>チホウ</t>
    </rPh>
    <rPh sb="2" eb="3">
      <t>ズ</t>
    </rPh>
    <phoneticPr fontId="2"/>
  </si>
  <si>
    <t>C2-01</t>
  </si>
  <si>
    <t>C2-01</t>
    <phoneticPr fontId="2"/>
  </si>
  <si>
    <t>C2-02</t>
  </si>
  <si>
    <t>C2-02</t>
    <phoneticPr fontId="2"/>
  </si>
  <si>
    <t>会計学はこの惑星を救えるか？</t>
  </si>
  <si>
    <t>会計学はこの惑星を救えるか？</t>
    <rPh sb="0" eb="3">
      <t>カイケイガク</t>
    </rPh>
    <rPh sb="6" eb="8">
      <t>ワクセイ</t>
    </rPh>
    <rPh sb="9" eb="10">
      <t>スク</t>
    </rPh>
    <phoneticPr fontId="2"/>
  </si>
  <si>
    <t>グリーソン・ホワイトに応えて</t>
    <rPh sb="11" eb="12">
      <t>オウエン</t>
    </rPh>
    <phoneticPr fontId="2"/>
  </si>
  <si>
    <t>三代川正秀</t>
    <rPh sb="0" eb="1">
      <t>サン</t>
    </rPh>
    <rPh sb="1" eb="2">
      <t>ダイ</t>
    </rPh>
    <rPh sb="2" eb="3">
      <t>カワ</t>
    </rPh>
    <rPh sb="3" eb="5">
      <t>マサヒデ</t>
    </rPh>
    <phoneticPr fontId="2"/>
  </si>
  <si>
    <t>A2-01</t>
  </si>
  <si>
    <t>A2-01</t>
    <phoneticPr fontId="2"/>
  </si>
  <si>
    <t>新･生物多様性国家戦略</t>
  </si>
  <si>
    <t>新･生物多様性国家戦略</t>
    <rPh sb="0" eb="1">
      <t>シン</t>
    </rPh>
    <rPh sb="2" eb="4">
      <t>セイブツ</t>
    </rPh>
    <rPh sb="4" eb="7">
      <t>タヨウセイ</t>
    </rPh>
    <rPh sb="7" eb="9">
      <t>コッカ</t>
    </rPh>
    <rPh sb="9" eb="11">
      <t>センリャク</t>
    </rPh>
    <phoneticPr fontId="2"/>
  </si>
  <si>
    <t>論語の深意</t>
  </si>
  <si>
    <t>論語の深意</t>
    <rPh sb="3" eb="5">
      <t>シンイ</t>
    </rPh>
    <phoneticPr fontId="2"/>
  </si>
  <si>
    <t>中川 浩之</t>
    <rPh sb="0" eb="2">
      <t>ナカガワ</t>
    </rPh>
    <rPh sb="3" eb="5">
      <t>ヒロユキ</t>
    </rPh>
    <phoneticPr fontId="2"/>
  </si>
  <si>
    <t>5/7</t>
  </si>
  <si>
    <t>5/7</t>
    <phoneticPr fontId="2"/>
  </si>
  <si>
    <t>2215p</t>
    <phoneticPr fontId="2"/>
  </si>
  <si>
    <t>365</t>
  </si>
  <si>
    <t>365</t>
    <phoneticPr fontId="2"/>
  </si>
  <si>
    <t xml:space="preserve">消費者教育読本 消費生活と環境編 </t>
    <phoneticPr fontId="2"/>
  </si>
  <si>
    <t>474p</t>
    <phoneticPr fontId="2"/>
  </si>
  <si>
    <t>292.29</t>
  </si>
  <si>
    <t>292.29</t>
    <phoneticPr fontId="2"/>
  </si>
  <si>
    <t>165p</t>
    <phoneticPr fontId="2"/>
  </si>
  <si>
    <t>第１時限　エネルギーってなに？
第２時限　光触媒でゴキブリを分解する
第３時限　光触媒をつかったさまざまな環境浄化
第４時限　世界ではじめての田んぼ発電
第５時限　先端科学が未来をきりひらく</t>
    <phoneticPr fontId="2"/>
  </si>
  <si>
    <t>ゴキブリから水素が―成長する太陽電池を―深海底が燃料電池に―エネルギーの多様性と可能性を考える超「白熱」講義！
小学生を相手に出前講義</t>
    <phoneticPr fontId="2"/>
  </si>
  <si>
    <t>263p</t>
    <phoneticPr fontId="2"/>
  </si>
  <si>
    <t>251p</t>
    <phoneticPr fontId="2"/>
  </si>
  <si>
    <t>209</t>
  </si>
  <si>
    <t>209</t>
    <phoneticPr fontId="2"/>
  </si>
  <si>
    <t>519.7</t>
  </si>
  <si>
    <t>519.7</t>
    <phoneticPr fontId="2"/>
  </si>
  <si>
    <t>拓殖大学経営経理研究</t>
    <phoneticPr fontId="2"/>
  </si>
  <si>
    <t xml:space="preserve">拓殖大学経営経理研究所編集委員会 編 </t>
    <phoneticPr fontId="2"/>
  </si>
  <si>
    <t>ｼﾘｰｽﾞ名
掲載誌名</t>
    <rPh sb="5" eb="6">
      <t>メイ</t>
    </rPh>
    <phoneticPr fontId="2"/>
  </si>
  <si>
    <t>73-100</t>
    <phoneticPr fontId="2"/>
  </si>
  <si>
    <t>ﾍﾟｰｼﾞ数
掲載ﾍﾟｰｼﾞ</t>
    <phoneticPr fontId="2"/>
  </si>
  <si>
    <t>ｷｶﾞｲ判</t>
    <phoneticPr fontId="2"/>
  </si>
  <si>
    <t>291.3</t>
  </si>
  <si>
    <t>291.3</t>
    <phoneticPr fontId="2"/>
  </si>
  <si>
    <t>村松昭散策絵図</t>
    <phoneticPr fontId="2"/>
  </si>
  <si>
    <t>アトリエ７７</t>
    <phoneticPr fontId="2"/>
  </si>
  <si>
    <t>291.54</t>
  </si>
  <si>
    <t>291.54</t>
    <phoneticPr fontId="2"/>
  </si>
  <si>
    <t xml:space="preserve">
1200円</t>
    <phoneticPr fontId="2"/>
  </si>
  <si>
    <t>地図 1枚</t>
    <phoneticPr fontId="2"/>
  </si>
  <si>
    <t>富士山散策絵図</t>
  </si>
  <si>
    <t>富士山散策絵図</t>
    <rPh sb="0" eb="3">
      <t>フジサン</t>
    </rPh>
    <rPh sb="3" eb="5">
      <t>サンサク</t>
    </rPh>
    <rPh sb="5" eb="7">
      <t>エズ</t>
    </rPh>
    <phoneticPr fontId="2"/>
  </si>
  <si>
    <t xml:space="preserve">ぐるり一周２００キロ </t>
    <phoneticPr fontId="2"/>
  </si>
  <si>
    <t>29</t>
    <phoneticPr fontId="2"/>
  </si>
  <si>
    <t>プロローグ　生命現象とは何か
第１章　脳にかけられた「バイアス」―人はなぜ「錯誤」するか
第２章　汝とは「汝の食べた物」である―「消化」とは情報の解体
第３章　ダイエットの科学―分子生物学が示す「太らない食べ方」
第４章　その食品を食べますか？―部分しか見ない者たちの危険
第５章　生命は時計仕掛けか？―ＥＳ細胞の不思議
第６章　ヒトと病原体の戦い―イタチごっこは終わらない
第７章　ミトコンドリア・ミステリー―母系だけで継承されるエネルギー産出の源
第８章　生命は分子の「淀み」―シェーンハイマーは何を示唆したか
第９章　動的平衡を可視化する―「ベルクソンの弧」モデルの提起</t>
    <phoneticPr fontId="2"/>
  </si>
  <si>
    <t>第１章　修業時代の母校ふたたび
第２章　世界の生命科学最前線
第３章　異国で文学を思う
第４章　食文化差の理科的考察
第５章　ニューヨークの自然観察
第６章　自由と違和感のアメリカ文化
第７章　滞在二年目だからわかること
第８章　世界を股にかけたフェルメール巡礼</t>
    <phoneticPr fontId="2"/>
  </si>
  <si>
    <t>第１章　人類学との出会い
第２章　ユニークな動物・ヒト
第３章　日本人の起源
第４章　ヒトの地理的多様性
第５章　ヒトにとって文明とは何か
第６章　現代文明とヒト
第７章　先住民族の人権
終章　残された問題</t>
    <phoneticPr fontId="2"/>
  </si>
  <si>
    <t>１　どのように噴火するのか
２　日本は火山列島
３　いろいろな噴火
４　火山の災害
５　噴火の予知
６　すばらしい火山列島日本</t>
    <phoneticPr fontId="2"/>
  </si>
  <si>
    <t>11</t>
    <phoneticPr fontId="2"/>
  </si>
  <si>
    <t>17</t>
    <phoneticPr fontId="2"/>
  </si>
  <si>
    <t>23</t>
    <phoneticPr fontId="2"/>
  </si>
  <si>
    <t>25</t>
    <phoneticPr fontId="2"/>
  </si>
  <si>
    <t>27</t>
    <phoneticPr fontId="2"/>
  </si>
  <si>
    <t>70</t>
    <phoneticPr fontId="2"/>
  </si>
  <si>
    <t>分野名称</t>
    <rPh sb="0" eb="2">
      <t>ブンヤ</t>
    </rPh>
    <rPh sb="2" eb="4">
      <t>メイショウ</t>
    </rPh>
    <phoneticPr fontId="2"/>
  </si>
  <si>
    <t>分野ｺｰﾄﾞ</t>
    <rPh sb="0" eb="2">
      <t>ブンヤ</t>
    </rPh>
    <phoneticPr fontId="2"/>
  </si>
  <si>
    <t>東西南北日本がひと目でわかる 全離島を1図に収録!海底の様子をﾘｱﾙに再現!立体表現+海底地形名</t>
    <rPh sb="0" eb="2">
      <t>トウザイ</t>
    </rPh>
    <rPh sb="2" eb="4">
      <t>ナンボク</t>
    </rPh>
    <rPh sb="4" eb="6">
      <t>ニホン</t>
    </rPh>
    <rPh sb="9" eb="10">
      <t>メ</t>
    </rPh>
    <rPh sb="15" eb="16">
      <t>スベ</t>
    </rPh>
    <rPh sb="16" eb="18">
      <t>リトウ</t>
    </rPh>
    <rPh sb="20" eb="21">
      <t>ズ</t>
    </rPh>
    <rPh sb="22" eb="24">
      <t>シュウロク</t>
    </rPh>
    <rPh sb="25" eb="27">
      <t>カイテイ</t>
    </rPh>
    <rPh sb="28" eb="30">
      <t>ヨウス</t>
    </rPh>
    <rPh sb="35" eb="37">
      <t>サイゲン</t>
    </rPh>
    <rPh sb="38" eb="40">
      <t>リッタイ</t>
    </rPh>
    <rPh sb="40" eb="42">
      <t>ヒョウゲン</t>
    </rPh>
    <rPh sb="43" eb="45">
      <t>カイテイ</t>
    </rPh>
    <rPh sb="45" eb="47">
      <t>チケイ</t>
    </rPh>
    <rPh sb="47" eb="48">
      <t>メイ</t>
    </rPh>
    <phoneticPr fontId="2"/>
  </si>
  <si>
    <t>今のﾀﾞﾑで年間2兆円超の電力を増やせる｡新規ﾀﾞﾑ建設不要！世界に稀な地形と気象でｴﾈﾙｷﾞｰ大国になれる！</t>
    <rPh sb="0" eb="1">
      <t>イマ</t>
    </rPh>
    <rPh sb="6" eb="8">
      <t>ネンカン</t>
    </rPh>
    <rPh sb="9" eb="11">
      <t>チョウエン</t>
    </rPh>
    <rPh sb="11" eb="12">
      <t>チョウ</t>
    </rPh>
    <rPh sb="13" eb="15">
      <t>デンリョク</t>
    </rPh>
    <rPh sb="16" eb="17">
      <t>フ</t>
    </rPh>
    <rPh sb="21" eb="23">
      <t>シンキ</t>
    </rPh>
    <rPh sb="26" eb="28">
      <t>ケンセツ</t>
    </rPh>
    <rPh sb="28" eb="30">
      <t>フヨウ</t>
    </rPh>
    <rPh sb="31" eb="33">
      <t>セカイ</t>
    </rPh>
    <rPh sb="34" eb="35">
      <t>マレ</t>
    </rPh>
    <rPh sb="36" eb="38">
      <t>チケイ</t>
    </rPh>
    <rPh sb="39" eb="41">
      <t>キショウ</t>
    </rPh>
    <rPh sb="48" eb="50">
      <t>タイコク</t>
    </rPh>
    <phoneticPr fontId="2"/>
  </si>
  <si>
    <t>13-06</t>
    <phoneticPr fontId="2"/>
  </si>
  <si>
    <t>哺乳類の足型･足跡ﾊﾝﾄﾞｸﾞｯｸ</t>
    <rPh sb="0" eb="3">
      <t>ホニュウルイ</t>
    </rPh>
    <rPh sb="4" eb="6">
      <t>アシガタ</t>
    </rPh>
    <rPh sb="7" eb="9">
      <t>アシアト</t>
    </rPh>
    <phoneticPr fontId="2"/>
  </si>
  <si>
    <t>151種</t>
    <rPh sb="3" eb="4">
      <t>シュ</t>
    </rPh>
    <phoneticPr fontId="2"/>
  </si>
  <si>
    <t>18-08</t>
    <phoneticPr fontId="2"/>
  </si>
  <si>
    <t>首都水没</t>
    <rPh sb="0" eb="2">
      <t>シュト</t>
    </rPh>
    <rPh sb="2" eb="4">
      <t>スイボツ</t>
    </rPh>
    <phoneticPr fontId="2"/>
  </si>
  <si>
    <t>土屋信行</t>
    <rPh sb="0" eb="2">
      <t>ツチヤ</t>
    </rPh>
    <rPh sb="2" eb="4">
      <t>ノブユキ</t>
    </rPh>
    <phoneticPr fontId="2"/>
  </si>
  <si>
    <t>文春新書</t>
    <rPh sb="0" eb="2">
      <t>ブンシュン</t>
    </rPh>
    <rPh sb="2" eb="4">
      <t>シンショ</t>
    </rPh>
    <phoneticPr fontId="2"/>
  </si>
  <si>
    <t>18-10</t>
    <phoneticPr fontId="2"/>
  </si>
  <si>
    <t>放射線像</t>
    <rPh sb="0" eb="3">
      <t>ホウシャセン</t>
    </rPh>
    <rPh sb="3" eb="4">
      <t>ゾウ</t>
    </rPh>
    <phoneticPr fontId="2"/>
  </si>
  <si>
    <t>放射線を可視化する</t>
    <rPh sb="0" eb="3">
      <t>ホウシャセン</t>
    </rPh>
    <rPh sb="4" eb="7">
      <t>カシカ</t>
    </rPh>
    <phoneticPr fontId="2"/>
  </si>
  <si>
    <t>森敏/加賀谷雅道</t>
    <rPh sb="0" eb="1">
      <t>モリ</t>
    </rPh>
    <rPh sb="1" eb="2">
      <t>サトシ</t>
    </rPh>
    <rPh sb="3" eb="6">
      <t>カガタニ</t>
    </rPh>
    <rPh sb="6" eb="8">
      <t>マサミチ</t>
    </rPh>
    <phoneticPr fontId="2"/>
  </si>
  <si>
    <t>B3-02</t>
    <phoneticPr fontId="2"/>
  </si>
  <si>
    <t>善行雑学大学</t>
    <rPh sb="0" eb="2">
      <t>ゼンコウ</t>
    </rPh>
    <rPh sb="2" eb="4">
      <t>ザツガク</t>
    </rPh>
    <rPh sb="4" eb="6">
      <t>ダイガク</t>
    </rPh>
    <phoneticPr fontId="2"/>
  </si>
  <si>
    <t>生涯学習15年の軌跡</t>
    <rPh sb="0" eb="2">
      <t>ショウガイ</t>
    </rPh>
    <rPh sb="2" eb="4">
      <t>ガクシュウ</t>
    </rPh>
    <rPh sb="6" eb="7">
      <t>ネン</t>
    </rPh>
    <rPh sb="8" eb="10">
      <t>キセキ</t>
    </rPh>
    <phoneticPr fontId="2"/>
  </si>
  <si>
    <t>善行雑学大学</t>
    <phoneticPr fontId="2"/>
  </si>
  <si>
    <t>藤沢市教育委員会後援</t>
    <rPh sb="0" eb="3">
      <t>フジサワシ</t>
    </rPh>
    <rPh sb="3" eb="5">
      <t>キョウイク</t>
    </rPh>
    <rPh sb="5" eb="8">
      <t>イインカイ</t>
    </rPh>
    <rPh sb="8" eb="10">
      <t>コウエン</t>
    </rPh>
    <phoneticPr fontId="2"/>
  </si>
  <si>
    <t>249p</t>
    <phoneticPr fontId="2"/>
  </si>
  <si>
    <t>369.33</t>
    <phoneticPr fontId="2"/>
  </si>
  <si>
    <t>第１章　山の手にも洪水は起こる
第２章　東京は世界一危ない場所にある
第３章　地球温暖化で首都は壊滅する！
第４章　利根川の東遷事業が東京を危険都市にした
第５章　雨が降らなくても洪水になる「地震洪水」
第６章　なぜ東京は世界一危ないのか？
第７章　東京の三大水害に学ぶ―明治４３年の「東京大水害」／大正６年の「大海嘯」／昭和２２年の「カスリーン台風」
第８章　洪水は流域一帯で起こっている！
第９章　強靱な日本を創るために</t>
    <phoneticPr fontId="2"/>
  </si>
  <si>
    <t>ｹﾞﾘﾗ豪雨､超大型台風､河川氾濫､地下鉄に濁流/東京は世界一危ない都市だ/元都庁の土木専門家が緊急警告!</t>
    <rPh sb="4" eb="6">
      <t>ゴウウ</t>
    </rPh>
    <rPh sb="7" eb="8">
      <t>チョウ</t>
    </rPh>
    <rPh sb="8" eb="10">
      <t>オオガタ</t>
    </rPh>
    <rPh sb="10" eb="12">
      <t>タイフウ</t>
    </rPh>
    <rPh sb="13" eb="15">
      <t>カセン</t>
    </rPh>
    <rPh sb="18" eb="21">
      <t>チカテツ</t>
    </rPh>
    <rPh sb="22" eb="24">
      <t>ダクリュウ</t>
    </rPh>
    <rPh sb="25" eb="27">
      <t>トウキョウ</t>
    </rPh>
    <rPh sb="28" eb="31">
      <t>セカイイチ</t>
    </rPh>
    <rPh sb="31" eb="32">
      <t>アブ</t>
    </rPh>
    <rPh sb="34" eb="36">
      <t>トシ</t>
    </rPh>
    <rPh sb="38" eb="39">
      <t>モト</t>
    </rPh>
    <rPh sb="39" eb="41">
      <t>トチョウ</t>
    </rPh>
    <rPh sb="42" eb="44">
      <t>ドボク</t>
    </rPh>
    <rPh sb="44" eb="47">
      <t>センモンカ</t>
    </rPh>
    <rPh sb="48" eb="50">
      <t>キンキュウ</t>
    </rPh>
    <rPh sb="50" eb="52">
      <t>ケイコク</t>
    </rPh>
    <phoneticPr fontId="2"/>
  </si>
  <si>
    <t>108p</t>
    <phoneticPr fontId="2"/>
  </si>
  <si>
    <t>２０１１
２０１２
２０１３
２０１４</t>
    <phoneticPr fontId="2"/>
  </si>
  <si>
    <t>皓星社</t>
    <rPh sb="0" eb="1">
      <t>ヒロシ</t>
    </rPh>
    <rPh sb="1" eb="2">
      <t>ホシ</t>
    </rPh>
    <rPh sb="2" eb="3">
      <t>シャ</t>
    </rPh>
    <phoneticPr fontId="2"/>
  </si>
  <si>
    <t>絶対必要なのは、事前にｼﾞｭﾗﾙﾐﾝﾄﾗﾝｸを開けて、事後に本を戻して閉めるだけです。</t>
    <phoneticPr fontId="2"/>
  </si>
  <si>
    <t>どの様な本があるかをご覧下さい。</t>
  </si>
  <si>
    <t>HP「図書リスト」の「一覧表」シートの「蔵書一覧表」(「分野」別「蔵書番号」順)で</t>
    <rPh sb="11" eb="13">
      <t>イチラン</t>
    </rPh>
    <rPh sb="13" eb="14">
      <t>ヒョウ</t>
    </rPh>
    <rPh sb="20" eb="22">
      <t>ゾウショ</t>
    </rPh>
    <rPh sb="22" eb="24">
      <t>イチラン</t>
    </rPh>
    <rPh sb="24" eb="25">
      <t>ヒョウ</t>
    </rPh>
    <rPh sb="28" eb="30">
      <t>ブンヤ</t>
    </rPh>
    <rPh sb="31" eb="32">
      <t>ベツ</t>
    </rPh>
    <rPh sb="33" eb="35">
      <t>ゾウショ</t>
    </rPh>
    <rPh sb="35" eb="37">
      <t>バンゴウ</t>
    </rPh>
    <rPh sb="38" eb="39">
      <t>ジュン</t>
    </rPh>
    <phoneticPr fontId="2"/>
  </si>
  <si>
    <t>13-06</t>
  </si>
  <si>
    <t>哺乳類の足型･足跡ﾊﾝﾄﾞｸﾞｯｸ</t>
  </si>
  <si>
    <t>18-08</t>
  </si>
  <si>
    <t>首都水没</t>
  </si>
  <si>
    <t>18-10</t>
  </si>
  <si>
    <t>放射線像</t>
  </si>
  <si>
    <t>B3-02</t>
  </si>
  <si>
    <t>善行雑学大学</t>
  </si>
  <si>
    <t>369.33</t>
  </si>
  <si>
    <t>ｴﾈﾙｷﾞｰに関する事柄</t>
    <rPh sb="7" eb="8">
      <t>カン</t>
    </rPh>
    <rPh sb="10" eb="12">
      <t>コトガラ</t>
    </rPh>
    <phoneticPr fontId="2"/>
  </si>
  <si>
    <t>植物に関する事柄</t>
    <rPh sb="0" eb="2">
      <t>ショクブツ</t>
    </rPh>
    <rPh sb="3" eb="4">
      <t>カン</t>
    </rPh>
    <rPh sb="6" eb="8">
      <t>コトガラ</t>
    </rPh>
    <phoneticPr fontId="2"/>
  </si>
  <si>
    <t>動物に関する事柄</t>
    <rPh sb="0" eb="2">
      <t>ドウブツ</t>
    </rPh>
    <phoneticPr fontId="2"/>
  </si>
  <si>
    <t>政治・経済に関する事柄</t>
    <rPh sb="0" eb="2">
      <t>セイジ</t>
    </rPh>
    <rPh sb="3" eb="5">
      <t>ケイザイ</t>
    </rPh>
    <phoneticPr fontId="2"/>
  </si>
  <si>
    <t>&lt;地球圏以外&gt;</t>
    <rPh sb="1" eb="3">
      <t>チキュウ</t>
    </rPh>
    <rPh sb="3" eb="4">
      <t>ケン</t>
    </rPh>
    <rPh sb="4" eb="6">
      <t>イガイ</t>
    </rPh>
    <phoneticPr fontId="2"/>
  </si>
  <si>
    <t>&lt;人類以外&gt;</t>
    <rPh sb="1" eb="3">
      <t>ジンルイ</t>
    </rPh>
    <rPh sb="3" eb="5">
      <t>イガイ</t>
    </rPh>
    <phoneticPr fontId="2"/>
  </si>
  <si>
    <t>対象分野内容</t>
    <rPh sb="0" eb="2">
      <t>タイショウ</t>
    </rPh>
    <rPh sb="4" eb="6">
      <t>ナイヨウ</t>
    </rPh>
    <phoneticPr fontId="2"/>
  </si>
  <si>
    <t>地球環境全般、地球環境展</t>
    <rPh sb="0" eb="2">
      <t>チキュウ</t>
    </rPh>
    <rPh sb="2" eb="4">
      <t>カンキョウ</t>
    </rPh>
    <rPh sb="4" eb="6">
      <t>ゼンパン</t>
    </rPh>
    <rPh sb="7" eb="9">
      <t>チキュウ</t>
    </rPh>
    <rPh sb="9" eb="11">
      <t>カンキョウ</t>
    </rPh>
    <rPh sb="11" eb="12">
      <t>テン</t>
    </rPh>
    <phoneticPr fontId="2"/>
  </si>
  <si>
    <t>宇宙探索、宇宙の成立ち、太陽系の構成</t>
    <rPh sb="0" eb="2">
      <t>ウチュウ</t>
    </rPh>
    <rPh sb="2" eb="4">
      <t>タンサク</t>
    </rPh>
    <rPh sb="5" eb="7">
      <t>ウチュウ</t>
    </rPh>
    <rPh sb="8" eb="10">
      <t>ナリタ</t>
    </rPh>
    <rPh sb="12" eb="15">
      <t>タイヨウケイ</t>
    </rPh>
    <rPh sb="16" eb="18">
      <t>コウセイ</t>
    </rPh>
    <phoneticPr fontId="2"/>
  </si>
  <si>
    <t>(月、太陽系、銀河系、銀河系外)</t>
    <rPh sb="1" eb="2">
      <t>ツキ</t>
    </rPh>
    <rPh sb="3" eb="6">
      <t>タイヨウケイ</t>
    </rPh>
    <rPh sb="7" eb="10">
      <t>ギンガケイ</t>
    </rPh>
    <rPh sb="11" eb="14">
      <t>ギンガケイ</t>
    </rPh>
    <rPh sb="14" eb="15">
      <t>ガイ</t>
    </rPh>
    <phoneticPr fontId="2"/>
  </si>
  <si>
    <t>キーワード</t>
    <phoneticPr fontId="2"/>
  </si>
  <si>
    <t>自然保護、海洋汚染、水、物理学</t>
    <rPh sb="0" eb="2">
      <t>シゼン</t>
    </rPh>
    <rPh sb="2" eb="4">
      <t>ホゴ</t>
    </rPh>
    <rPh sb="5" eb="7">
      <t>カイヨウ</t>
    </rPh>
    <rPh sb="7" eb="9">
      <t>オセン</t>
    </rPh>
    <rPh sb="10" eb="11">
      <t>ミズ</t>
    </rPh>
    <rPh sb="12" eb="15">
      <t>ブツリガク</t>
    </rPh>
    <phoneticPr fontId="2"/>
  </si>
  <si>
    <t>森林、林業、農業、無農薬</t>
    <rPh sb="0" eb="2">
      <t>シンリン</t>
    </rPh>
    <rPh sb="3" eb="5">
      <t>リンギョウ</t>
    </rPh>
    <rPh sb="6" eb="8">
      <t>ノウギョウ</t>
    </rPh>
    <rPh sb="9" eb="12">
      <t>ムノウヤク</t>
    </rPh>
    <phoneticPr fontId="2"/>
  </si>
  <si>
    <t>人口増加、日本人、医学、人類学、心理学</t>
    <rPh sb="0" eb="2">
      <t>ジンコウ</t>
    </rPh>
    <rPh sb="2" eb="4">
      <t>ゾウカ</t>
    </rPh>
    <rPh sb="5" eb="8">
      <t>ニホンジン</t>
    </rPh>
    <rPh sb="9" eb="11">
      <t>イガク</t>
    </rPh>
    <rPh sb="12" eb="15">
      <t>ジンルイガク</t>
    </rPh>
    <rPh sb="16" eb="19">
      <t>シンリガク</t>
    </rPh>
    <phoneticPr fontId="2"/>
  </si>
  <si>
    <t>(地球の仕組み･成立ち)</t>
    <rPh sb="1" eb="3">
      <t>チキュウ</t>
    </rPh>
    <rPh sb="4" eb="6">
      <t>シク</t>
    </rPh>
    <rPh sb="8" eb="10">
      <t>ナリタ</t>
    </rPh>
    <phoneticPr fontId="2"/>
  </si>
  <si>
    <t>(動植物共通、動植物未分化)</t>
    <rPh sb="1" eb="4">
      <t>ドウショクブツ</t>
    </rPh>
    <rPh sb="4" eb="6">
      <t>キョウツウ</t>
    </rPh>
    <rPh sb="7" eb="10">
      <t>ドウショクブツ</t>
    </rPh>
    <rPh sb="10" eb="13">
      <t>ミブンカ</t>
    </rPh>
    <phoneticPr fontId="2"/>
  </si>
  <si>
    <t>思想に関する事柄</t>
    <rPh sb="0" eb="2">
      <t>シソウ</t>
    </rPh>
    <phoneticPr fontId="2"/>
  </si>
  <si>
    <t>有史以来に起きた事柄</t>
    <rPh sb="0" eb="2">
      <t>ユウシ</t>
    </rPh>
    <rPh sb="2" eb="4">
      <t>イライ</t>
    </rPh>
    <rPh sb="5" eb="6">
      <t>オ</t>
    </rPh>
    <rPh sb="8" eb="10">
      <t>コトガラ</t>
    </rPh>
    <phoneticPr fontId="2"/>
  </si>
  <si>
    <t>世界史、日本史</t>
    <rPh sb="0" eb="3">
      <t>セカイシ</t>
    </rPh>
    <rPh sb="4" eb="7">
      <t>ニホンシ</t>
    </rPh>
    <phoneticPr fontId="2"/>
  </si>
  <si>
    <t>&lt;エネルギー以外&gt;</t>
    <rPh sb="6" eb="8">
      <t>イガイ</t>
    </rPh>
    <phoneticPr fontId="2"/>
  </si>
  <si>
    <t>&lt;下記以外および共通事項&gt;</t>
    <rPh sb="1" eb="3">
      <t>カキ</t>
    </rPh>
    <rPh sb="3" eb="5">
      <t>イガイ</t>
    </rPh>
    <rPh sb="8" eb="10">
      <t>キョウツウ</t>
    </rPh>
    <rPh sb="10" eb="12">
      <t>ジコウ</t>
    </rPh>
    <phoneticPr fontId="2"/>
  </si>
  <si>
    <t>黒川康三</t>
    <rPh sb="0" eb="2">
      <t>クロカワ</t>
    </rPh>
    <rPh sb="2" eb="4">
      <t>ヤスゾウ</t>
    </rPh>
    <phoneticPr fontId="2"/>
  </si>
  <si>
    <t>金子壮一</t>
    <rPh sb="0" eb="2">
      <t>カネコ</t>
    </rPh>
    <rPh sb="2" eb="4">
      <t>ソウイチ</t>
    </rPh>
    <phoneticPr fontId="2"/>
  </si>
  <si>
    <t>井上哲夫</t>
    <rPh sb="0" eb="2">
      <t>イノウエ</t>
    </rPh>
    <rPh sb="2" eb="4">
      <t>テツオ</t>
    </rPh>
    <phoneticPr fontId="2"/>
  </si>
  <si>
    <t>15-10</t>
  </si>
  <si>
    <t>15-10</t>
    <phoneticPr fontId="2"/>
  </si>
  <si>
    <t>伊藤友悌</t>
    <rPh sb="0" eb="2">
      <t>イトウ</t>
    </rPh>
    <rPh sb="2" eb="3">
      <t>トモ</t>
    </rPh>
    <rPh sb="3" eb="4">
      <t>テイ</t>
    </rPh>
    <phoneticPr fontId="2"/>
  </si>
  <si>
    <t>18-09</t>
  </si>
  <si>
    <t>18-09</t>
    <phoneticPr fontId="2"/>
  </si>
  <si>
    <t>未来の年表</t>
  </si>
  <si>
    <t>未来の年表</t>
    <rPh sb="0" eb="2">
      <t>ミライ</t>
    </rPh>
    <rPh sb="3" eb="5">
      <t>ネンピョウ</t>
    </rPh>
    <phoneticPr fontId="2"/>
  </si>
  <si>
    <t>18-11</t>
  </si>
  <si>
    <t>18-11</t>
    <phoneticPr fontId="2"/>
  </si>
  <si>
    <t>図説 日本の植生 第2版</t>
  </si>
  <si>
    <t>図説 日本の植生 第2版</t>
    <rPh sb="0" eb="2">
      <t>ズセツ</t>
    </rPh>
    <rPh sb="3" eb="5">
      <t>ニホン</t>
    </rPh>
    <rPh sb="6" eb="8">
      <t>ショクセイ</t>
    </rPh>
    <rPh sb="9" eb="10">
      <t>ダイ</t>
    </rPh>
    <rPh sb="11" eb="12">
      <t>ハン</t>
    </rPh>
    <phoneticPr fontId="2"/>
  </si>
  <si>
    <t>福嶋司(編･著)</t>
    <rPh sb="0" eb="2">
      <t>フクシマ</t>
    </rPh>
    <rPh sb="2" eb="3">
      <t>ツカサ</t>
    </rPh>
    <rPh sb="4" eb="5">
      <t>ヘン</t>
    </rPh>
    <rPh sb="6" eb="7">
      <t>チョ</t>
    </rPh>
    <phoneticPr fontId="2"/>
  </si>
  <si>
    <t>朝倉書店</t>
    <rPh sb="0" eb="2">
      <t>アサクラ</t>
    </rPh>
    <rPh sb="2" eb="4">
      <t>ショテン</t>
    </rPh>
    <phoneticPr fontId="2"/>
  </si>
  <si>
    <t>B5</t>
    <phoneticPr fontId="2"/>
  </si>
  <si>
    <t>講談社</t>
    <rPh sb="0" eb="3">
      <t>コウダンシャ</t>
    </rPh>
    <phoneticPr fontId="2"/>
  </si>
  <si>
    <t>現代新書</t>
    <rPh sb="0" eb="2">
      <t>ゲンダイ</t>
    </rPh>
    <rPh sb="2" eb="4">
      <t>シンショ</t>
    </rPh>
    <phoneticPr fontId="2"/>
  </si>
  <si>
    <t>河合 雅司</t>
    <phoneticPr fontId="2"/>
  </si>
  <si>
    <t>未来の年表―人口減少日本でこれから起きること</t>
  </si>
  <si>
    <t>208p</t>
    <phoneticPr fontId="2"/>
  </si>
  <si>
    <t>新書</t>
    <phoneticPr fontId="2"/>
  </si>
  <si>
    <t>18cm</t>
    <phoneticPr fontId="2"/>
  </si>
  <si>
    <t>334.31</t>
    <phoneticPr fontId="2"/>
  </si>
  <si>
    <t>https://www.kinokuniya.co.jp/f/dsg-01-9784065117682</t>
    <phoneticPr fontId="2"/>
  </si>
  <si>
    <t>人口減少日本であなたに起きること</t>
    <phoneticPr fontId="2"/>
  </si>
  <si>
    <t>192p</t>
    <phoneticPr fontId="2"/>
  </si>
  <si>
    <t>26cm</t>
    <phoneticPr fontId="2"/>
  </si>
  <si>
    <t>471.71</t>
  </si>
  <si>
    <t>471.71</t>
    <phoneticPr fontId="2"/>
  </si>
  <si>
    <t>生態と分布を軸に，日本の植生の全体像を平易に図説化。植物生態学の基礎が身につく必携の書。</t>
    <phoneticPr fontId="2"/>
  </si>
  <si>
    <t>https://www.kinokuniya.co.jp/f/dsg-01-9784254171631</t>
    <phoneticPr fontId="2"/>
  </si>
  <si>
    <t>471</t>
  </si>
  <si>
    <t>一般植物学</t>
  </si>
  <si>
    <t>472</t>
  </si>
  <si>
    <t>473</t>
  </si>
  <si>
    <t>葉状植物</t>
  </si>
  <si>
    <t>474</t>
  </si>
  <si>
    <t>475</t>
  </si>
  <si>
    <t>コケ植物［蘚苔類］</t>
  </si>
  <si>
    <t>476</t>
  </si>
  <si>
    <t>シダ植物</t>
  </si>
  <si>
    <t>477</t>
  </si>
  <si>
    <t>種子植物</t>
  </si>
  <si>
    <t>478</t>
  </si>
  <si>
    <t>裸子植物</t>
  </si>
  <si>
    <t>479</t>
  </si>
  <si>
    <t>被子植物</t>
  </si>
  <si>
    <t>知っていますか，森と木の科学！？ミクロの世界から地球的規模の話まで，おもしろくてためになる森林の秘密100。当たり前と思っていたことの意外な事実――。自然を愛する人たちへ。</t>
    <phoneticPr fontId="2"/>
  </si>
  <si>
    <t>内容照会Key</t>
    <rPh sb="0" eb="2">
      <t>ナイヨウ</t>
    </rPh>
    <rPh sb="2" eb="4">
      <t>ショウカイ</t>
    </rPh>
    <phoneticPr fontId="2"/>
  </si>
  <si>
    <t>内容照会
Key</t>
    <rPh sb="0" eb="2">
      <t>ナイヨウ</t>
    </rPh>
    <rPh sb="2" eb="4">
      <t>ショウカイ</t>
    </rPh>
    <phoneticPr fontId="2"/>
  </si>
  <si>
    <t>経済学の宇宙</t>
  </si>
  <si>
    <t>経済学の宇宙</t>
    <rPh sb="0" eb="3">
      <t>ケイザイガク</t>
    </rPh>
    <rPh sb="4" eb="6">
      <t>ウチュウ</t>
    </rPh>
    <phoneticPr fontId="2"/>
  </si>
  <si>
    <t>ｴｺﾉﾐｽﾄが選ぶ経済図書ﾍﾞｽﾄ10第1位</t>
    <rPh sb="7" eb="8">
      <t>エラ</t>
    </rPh>
    <rPh sb="9" eb="11">
      <t>ケイザイ</t>
    </rPh>
    <rPh sb="11" eb="13">
      <t>トショ</t>
    </rPh>
    <rPh sb="19" eb="20">
      <t>ダイ</t>
    </rPh>
    <rPh sb="21" eb="22">
      <t>イ</t>
    </rPh>
    <phoneticPr fontId="2"/>
  </si>
  <si>
    <t>岩井克人</t>
    <rPh sb="0" eb="2">
      <t>イワイ</t>
    </rPh>
    <rPh sb="2" eb="4">
      <t>カツト</t>
    </rPh>
    <phoneticPr fontId="2"/>
  </si>
  <si>
    <t>前田裕之(聞き手)</t>
    <rPh sb="0" eb="2">
      <t>マエダ</t>
    </rPh>
    <rPh sb="2" eb="4">
      <t>ヒロユキ</t>
    </rPh>
    <rPh sb="5" eb="6">
      <t>キ</t>
    </rPh>
    <rPh sb="7" eb="8">
      <t>テ</t>
    </rPh>
    <phoneticPr fontId="2"/>
  </si>
  <si>
    <t>ﾓﾝｺﾞﾙ力士はなぜ嫌われるのか</t>
  </si>
  <si>
    <t>ﾓﾝｺﾞﾙ力士はなぜ嫌われるのか</t>
    <rPh sb="5" eb="7">
      <t>リキシ</t>
    </rPh>
    <rPh sb="10" eb="11">
      <t>キラ</t>
    </rPh>
    <phoneticPr fontId="2"/>
  </si>
  <si>
    <t>宮脇淳子(東洋史家)</t>
    <rPh sb="0" eb="2">
      <t>ミヤワキ</t>
    </rPh>
    <rPh sb="2" eb="4">
      <t>ジュンコ</t>
    </rPh>
    <rPh sb="5" eb="8">
      <t>トウヨウシ</t>
    </rPh>
    <rPh sb="8" eb="9">
      <t>カ</t>
    </rPh>
    <phoneticPr fontId="2"/>
  </si>
  <si>
    <t>ひとはなぜ戦争をするのか</t>
  </si>
  <si>
    <t>ひとはなぜ戦争をするのか</t>
    <rPh sb="5" eb="7">
      <t>センソウ</t>
    </rPh>
    <phoneticPr fontId="2"/>
  </si>
  <si>
    <t>脳力のﾚｯｽﾝV</t>
    <rPh sb="0" eb="1">
      <t>ノウ</t>
    </rPh>
    <rPh sb="1" eb="2">
      <t>リキ</t>
    </rPh>
    <phoneticPr fontId="2"/>
  </si>
  <si>
    <t>寺島実郎</t>
    <rPh sb="0" eb="2">
      <t>テラシマ</t>
    </rPh>
    <rPh sb="2" eb="4">
      <t>ジツロウ</t>
    </rPh>
    <phoneticPr fontId="2"/>
  </si>
  <si>
    <t>岩波書店</t>
    <rPh sb="0" eb="2">
      <t>イワナミ</t>
    </rPh>
    <rPh sb="2" eb="4">
      <t>ショテン</t>
    </rPh>
    <phoneticPr fontId="2"/>
  </si>
  <si>
    <t>中国･北朝鮮が核をもっているのにアメリカは「同盟国･日本」になぜ核武装を許さないのか？</t>
    <rPh sb="0" eb="2">
      <t>チュウゴク</t>
    </rPh>
    <rPh sb="3" eb="6">
      <t>キタチョウセン</t>
    </rPh>
    <rPh sb="7" eb="8">
      <t>カク</t>
    </rPh>
    <rPh sb="22" eb="24">
      <t>ドウメイ</t>
    </rPh>
    <rPh sb="24" eb="25">
      <t>コク</t>
    </rPh>
    <rPh sb="26" eb="28">
      <t>ニホン</t>
    </rPh>
    <rPh sb="32" eb="35">
      <t>カクブソウ</t>
    </rPh>
    <rPh sb="36" eb="37">
      <t>ユル</t>
    </rPh>
    <phoneticPr fontId="2"/>
  </si>
  <si>
    <t>伊藤貫</t>
    <rPh sb="0" eb="2">
      <t>イトウ</t>
    </rPh>
    <rPh sb="2" eb="3">
      <t>カン</t>
    </rPh>
    <phoneticPr fontId="2"/>
  </si>
  <si>
    <t>文芸春秋社</t>
    <rPh sb="0" eb="2">
      <t>ブンゲイ</t>
    </rPh>
    <rPh sb="2" eb="5">
      <t>シュンジュウシャ</t>
    </rPh>
    <phoneticPr fontId="2"/>
  </si>
  <si>
    <t>文春新書</t>
    <rPh sb="0" eb="2">
      <t>ブンシュン</t>
    </rPh>
    <rPh sb="2" eb="4">
      <t>シンショ</t>
    </rPh>
    <phoneticPr fontId="2"/>
  </si>
  <si>
    <t>東洋経済新報社</t>
    <rPh sb="0" eb="4">
      <t>トウヨウケイザイ</t>
    </rPh>
    <rPh sb="4" eb="6">
      <t>シンポウ</t>
    </rPh>
    <rPh sb="6" eb="7">
      <t>シャ</t>
    </rPh>
    <phoneticPr fontId="2"/>
  </si>
  <si>
    <t>人間が勝つために必要なこと</t>
    <rPh sb="0" eb="2">
      <t>ニンゲン</t>
    </rPh>
    <rPh sb="3" eb="4">
      <t>カ</t>
    </rPh>
    <rPh sb="8" eb="10">
      <t>ヒツヨウ</t>
    </rPh>
    <phoneticPr fontId="2"/>
  </si>
  <si>
    <t>絶滅危惧種ﾋﾞｼﾞﾈｽ</t>
  </si>
  <si>
    <t>絶滅危惧種ﾋﾞｼﾞﾈｽ</t>
    <rPh sb="0" eb="2">
      <t>ゼツメツ</t>
    </rPh>
    <rPh sb="2" eb="4">
      <t>キグ</t>
    </rPh>
    <rPh sb="4" eb="5">
      <t>シュ</t>
    </rPh>
    <phoneticPr fontId="2"/>
  </si>
  <si>
    <t>ｴﾐﾘｰ･ﾎﾞｲﾄ</t>
    <phoneticPr fontId="2"/>
  </si>
  <si>
    <t>矢沢聖子</t>
    <rPh sb="0" eb="2">
      <t>ヤザワ</t>
    </rPh>
    <rPh sb="2" eb="4">
      <t>セイコ</t>
    </rPh>
    <phoneticPr fontId="2"/>
  </si>
  <si>
    <t>原書房</t>
    <rPh sb="0" eb="1">
      <t>ハラ</t>
    </rPh>
    <rPh sb="1" eb="3">
      <t>ショボウ</t>
    </rPh>
    <phoneticPr fontId="2"/>
  </si>
  <si>
    <t>ＡＩとＢＩはいかに人間を変えるのか</t>
  </si>
  <si>
    <t>ＡＩとＢＩはいかに人間を変えるのか</t>
    <rPh sb="9" eb="11">
      <t>ニンゲン</t>
    </rPh>
    <rPh sb="12" eb="13">
      <t>カ</t>
    </rPh>
    <phoneticPr fontId="2"/>
  </si>
  <si>
    <t>幻冬社</t>
    <rPh sb="0" eb="1">
      <t>ゲン</t>
    </rPh>
    <rPh sb="2" eb="3">
      <t>シャ</t>
    </rPh>
    <phoneticPr fontId="2"/>
  </si>
  <si>
    <t>波頭亮</t>
    <rPh sb="0" eb="2">
      <t>ハトウ</t>
    </rPh>
    <rPh sb="2" eb="3">
      <t>リョウ</t>
    </rPh>
    <phoneticPr fontId="2"/>
  </si>
  <si>
    <t>人類の自己家畜化と現代</t>
  </si>
  <si>
    <t>人類の自己家畜化と現代</t>
    <rPh sb="0" eb="2">
      <t>ジンルイ</t>
    </rPh>
    <rPh sb="3" eb="8">
      <t>ジコカチクカ</t>
    </rPh>
    <rPh sb="9" eb="11">
      <t>ゲンダイ</t>
    </rPh>
    <phoneticPr fontId="2"/>
  </si>
  <si>
    <t>人文書院</t>
    <rPh sb="0" eb="2">
      <t>ジンブン</t>
    </rPh>
    <rPh sb="2" eb="4">
      <t>ショイン</t>
    </rPh>
    <phoneticPr fontId="2"/>
  </si>
  <si>
    <t>ｽｰﾊﾟｰｲﾝﾃﾘｼﾞｪﾝｽ</t>
  </si>
  <si>
    <t>ｽｰﾊﾟｰｲﾝﾃﾘｼﾞｪﾝｽ</t>
    <phoneticPr fontId="2"/>
  </si>
  <si>
    <t>超絶ａｉと人類の命運</t>
    <rPh sb="0" eb="2">
      <t>チョウゼツ</t>
    </rPh>
    <rPh sb="5" eb="7">
      <t>ジンルイ</t>
    </rPh>
    <rPh sb="8" eb="10">
      <t>メイウン</t>
    </rPh>
    <phoneticPr fontId="2"/>
  </si>
  <si>
    <t>ﾆｯｸ･ﾎﾞｽﾄﾛﾑ</t>
    <phoneticPr fontId="2"/>
  </si>
  <si>
    <t>倉骨彰</t>
    <rPh sb="0" eb="1">
      <t>クラ</t>
    </rPh>
    <rPh sb="1" eb="2">
      <t>ホネ</t>
    </rPh>
    <rPh sb="2" eb="3">
      <t>アキラ</t>
    </rPh>
    <phoneticPr fontId="2"/>
  </si>
  <si>
    <t>日本経済新聞出版社</t>
    <rPh sb="0" eb="6">
      <t>ニホンケイザイシンブン</t>
    </rPh>
    <rPh sb="6" eb="8">
      <t>シュッパン</t>
    </rPh>
    <rPh sb="8" eb="9">
      <t>シャ</t>
    </rPh>
    <phoneticPr fontId="2"/>
  </si>
  <si>
    <t>戦後70年の謎を解く！</t>
    <rPh sb="0" eb="2">
      <t>センゴ</t>
    </rPh>
    <rPh sb="4" eb="5">
      <t>ネン</t>
    </rPh>
    <rPh sb="6" eb="7">
      <t>ナゾ</t>
    </rPh>
    <rPh sb="8" eb="9">
      <t>ト</t>
    </rPh>
    <phoneticPr fontId="2"/>
  </si>
  <si>
    <t>人はどのように鉄を作ってきたか</t>
  </si>
  <si>
    <t>人はどのように鉄を作ってきたか</t>
    <rPh sb="0" eb="1">
      <t>ヒト</t>
    </rPh>
    <rPh sb="7" eb="8">
      <t>テツ</t>
    </rPh>
    <rPh sb="9" eb="10">
      <t>ツク</t>
    </rPh>
    <phoneticPr fontId="2"/>
  </si>
  <si>
    <t>4000年の歴史と製鉄の原理</t>
    <rPh sb="4" eb="5">
      <t>ネン</t>
    </rPh>
    <rPh sb="6" eb="8">
      <t>レキシ</t>
    </rPh>
    <rPh sb="9" eb="11">
      <t>セイテツ</t>
    </rPh>
    <rPh sb="12" eb="14">
      <t>ゲンリ</t>
    </rPh>
    <phoneticPr fontId="2"/>
  </si>
  <si>
    <t>永田和宏</t>
    <rPh sb="0" eb="2">
      <t>ナガタ</t>
    </rPh>
    <rPh sb="2" eb="4">
      <t>カズヒロ</t>
    </rPh>
    <phoneticPr fontId="2"/>
  </si>
  <si>
    <t>ﾌﾞﾙｰﾊﾞｯｸｽ</t>
    <phoneticPr fontId="2"/>
  </si>
  <si>
    <t>地球温暖化と植物の不思議</t>
  </si>
  <si>
    <t>地球温暖化と植物の不思議</t>
    <rPh sb="6" eb="8">
      <t>ショクブツ</t>
    </rPh>
    <rPh sb="9" eb="12">
      <t>フシギ</t>
    </rPh>
    <phoneticPr fontId="2"/>
  </si>
  <si>
    <t>日本雑学研究会</t>
    <rPh sb="0" eb="2">
      <t>ニホン</t>
    </rPh>
    <rPh sb="2" eb="4">
      <t>ザツガク</t>
    </rPh>
    <rPh sb="4" eb="7">
      <t>ケンキュウカイ</t>
    </rPh>
    <phoneticPr fontId="2"/>
  </si>
  <si>
    <t>学びやぶっく</t>
    <rPh sb="0" eb="1">
      <t>マナ</t>
    </rPh>
    <phoneticPr fontId="2"/>
  </si>
  <si>
    <t>法隆寺の釘はなぜさびないのか？</t>
    <rPh sb="0" eb="3">
      <t>ホウリュウジ</t>
    </rPh>
    <rPh sb="4" eb="5">
      <t>クギ</t>
    </rPh>
    <phoneticPr fontId="2"/>
  </si>
  <si>
    <t>B6</t>
    <phoneticPr fontId="2"/>
  </si>
  <si>
    <t>490p</t>
    <phoneticPr fontId="2"/>
  </si>
  <si>
    <t>20cm</t>
  </si>
  <si>
    <t>資本主義は本質的に不安定だ。経済を考え抜いた格闘の軌跡。</t>
  </si>
  <si>
    <t>第１章　生い立ち―「図鑑」から経済学へ
第２章　ＭＩＴ留学―学者人生における早すぎた「頂点」
第３章　エール大学―『不均衡動学』を書く
第４章　帰国―「シュンペーター経済動学」から「資本主義論」へ
第５章　日本語で考える―『ヴェニスの商人の資本論』から『貨幣論』へ
第６章　再び米国へ―「日本経済論」から「法人論」へ
第７章　東京とシエナの間で―「会社統治」論から「信任」論へ
第８章　残された時間―「経済学史」講義からアリストテレスを経て「言語・法・貨幣」論</t>
    <phoneticPr fontId="2"/>
  </si>
  <si>
    <t>ワックＢＵＮＫＯ</t>
    <phoneticPr fontId="2"/>
  </si>
  <si>
    <t>日本人のためのモンゴル学</t>
    <rPh sb="0" eb="3">
      <t>ニホンジン</t>
    </rPh>
    <rPh sb="11" eb="12">
      <t>ガク</t>
    </rPh>
    <phoneticPr fontId="2"/>
  </si>
  <si>
    <t>237p</t>
    <phoneticPr fontId="2"/>
  </si>
  <si>
    <t>46判</t>
    <phoneticPr fontId="2"/>
  </si>
  <si>
    <t>256p</t>
    <phoneticPr fontId="2"/>
  </si>
  <si>
    <t>19cm</t>
  </si>
  <si>
    <t>304</t>
    <phoneticPr fontId="2"/>
  </si>
  <si>
    <t>自滅するアメリカ帝国</t>
  </si>
  <si>
    <t>自滅するアメリカ帝国</t>
    <rPh sb="0" eb="2">
      <t>ジメツ</t>
    </rPh>
    <rPh sb="8" eb="10">
      <t>テイコク</t>
    </rPh>
    <phoneticPr fontId="2"/>
  </si>
  <si>
    <t>新書</t>
    <phoneticPr fontId="2"/>
  </si>
  <si>
    <t>254p</t>
    <phoneticPr fontId="2"/>
  </si>
  <si>
    <t>319.53</t>
  </si>
  <si>
    <t>319.53</t>
    <phoneticPr fontId="2"/>
  </si>
  <si>
    <t>ＡＩvs.教科書が読めない子どもたち</t>
  </si>
  <si>
    <t>ＡＩvs.教科書が読めない子どもたち</t>
    <rPh sb="5" eb="8">
      <t>キョウカショ</t>
    </rPh>
    <rPh sb="9" eb="10">
      <t>ヨ</t>
    </rPh>
    <rPh sb="13" eb="14">
      <t>コ</t>
    </rPh>
    <phoneticPr fontId="2"/>
  </si>
  <si>
    <t>287p</t>
    <phoneticPr fontId="2"/>
  </si>
  <si>
    <t>007.1</t>
    <phoneticPr fontId="2"/>
  </si>
  <si>
    <t>量産される高級観賞魚「アロワナ」の闇</t>
    <rPh sb="0" eb="2">
      <t>リョウサン</t>
    </rPh>
    <rPh sb="5" eb="7">
      <t>コウキュウ</t>
    </rPh>
    <rPh sb="7" eb="9">
      <t>カンショウ</t>
    </rPh>
    <rPh sb="9" eb="10">
      <t>ギョ</t>
    </rPh>
    <rPh sb="17" eb="18">
      <t>ヤミ</t>
    </rPh>
    <phoneticPr fontId="2"/>
  </si>
  <si>
    <t>336p</t>
    <phoneticPr fontId="2"/>
  </si>
  <si>
    <t xml:space="preserve"> 20cm</t>
  </si>
  <si>
    <t>新井 紀子</t>
    <phoneticPr fontId="2"/>
  </si>
  <si>
    <t>262p</t>
    <phoneticPr fontId="2"/>
  </si>
  <si>
    <t>201p</t>
    <phoneticPr fontId="2"/>
  </si>
  <si>
    <t>469</t>
    <phoneticPr fontId="2"/>
  </si>
  <si>
    <t>717p</t>
    <phoneticPr fontId="2"/>
  </si>
  <si>
    <t>講談社</t>
    <rPh sb="0" eb="3">
      <t>コウダンシャ</t>
    </rPh>
    <phoneticPr fontId="2"/>
  </si>
  <si>
    <t>564.02</t>
  </si>
  <si>
    <t>564.02</t>
    <phoneticPr fontId="2"/>
  </si>
  <si>
    <t>明治書院</t>
    <rPh sb="0" eb="2">
      <t>メイジ</t>
    </rPh>
    <rPh sb="2" eb="4">
      <t>ショイン</t>
    </rPh>
    <phoneticPr fontId="2"/>
  </si>
  <si>
    <t>202p</t>
    <phoneticPr fontId="2"/>
  </si>
  <si>
    <t>470</t>
    <phoneticPr fontId="2"/>
  </si>
  <si>
    <t>第１章　異常気象＆植物相の不思議―地球の温暖化が告げ示すもの
第２章　発根＆発芽の不思議―根はなぜ地下へ伸びて行くのか
第３章　茎＆枝葉の不思議―常緑樹と落葉樹のミステリー
第４章　開花＆受粉の不思議―アサガオの花はどうして朝方に咲くのか
第５章　結実＆繁殖の不思議―スミレとアリの緊密な友好関係
第６章　樹木＆森林の不思議―ボタンとシャクヤクはどう違うのか
第７章　果実＆野菜の不思議―カキにはなぜ甘ガキと渋ガキがあるのか</t>
    <phoneticPr fontId="2"/>
  </si>
  <si>
    <t>ワック</t>
    <phoneticPr fontId="2"/>
  </si>
  <si>
    <t>はじめに　／第１章　古代人になって鉄を作ってみよう
第２章　「鉄を作る」とはどういうことか　／第３章　製鉄法の発見
第４章　ルッペの製造　／第５章　最古の高炉遺跡――ラピタン
第６章　古代・前近代のルッペの製造　／第７章　溶鉱炉の発展
第８章　精錬炉の発展　／第９章　鋼の時代
第10章　たたら製鉄のユニークな工夫　／第11章　脱炭と軟鉄の製造
第12章　鉄のリサイクルと再溶解　／第13章　銑鉄の溶解と鋳金
第14章　鍛冶屋のわざ　／第15章　「沸き花」の正体
第16章　和鉄はなぜ錆びないか　／第17章　なぜルッペや和鉄の不純物は少ないか
第18章　インドの鉄柱はどのように作ったか　／第19章　製鉄法の未来
おわりに</t>
    <phoneticPr fontId="2"/>
  </si>
  <si>
    <t>水産基礎学</t>
  </si>
  <si>
    <t>561</t>
  </si>
  <si>
    <t>562</t>
  </si>
  <si>
    <t>563</t>
  </si>
  <si>
    <t>564</t>
  </si>
  <si>
    <t>鉄鋼</t>
  </si>
  <si>
    <t>565</t>
  </si>
  <si>
    <t>非鉄金属</t>
  </si>
  <si>
    <t>566</t>
  </si>
  <si>
    <t>567</t>
  </si>
  <si>
    <t>石炭</t>
  </si>
  <si>
    <t>568</t>
  </si>
  <si>
    <t>石油</t>
  </si>
  <si>
    <t>569</t>
  </si>
  <si>
    <t>66</t>
    <phoneticPr fontId="2"/>
  </si>
  <si>
    <t>18-12</t>
  </si>
  <si>
    <t>18-12</t>
    <phoneticPr fontId="2"/>
  </si>
  <si>
    <t>18-13</t>
  </si>
  <si>
    <t>18-14</t>
  </si>
  <si>
    <t>18-14</t>
    <phoneticPr fontId="2"/>
  </si>
  <si>
    <t>18-15</t>
  </si>
  <si>
    <t>18-15</t>
    <phoneticPr fontId="2"/>
  </si>
  <si>
    <t>18-17</t>
  </si>
  <si>
    <t>18-17</t>
    <phoneticPr fontId="2"/>
  </si>
  <si>
    <t>18-18</t>
  </si>
  <si>
    <t>18-18</t>
    <phoneticPr fontId="2"/>
  </si>
  <si>
    <t>18-19</t>
  </si>
  <si>
    <t>18-19</t>
    <phoneticPr fontId="2"/>
  </si>
  <si>
    <t>18-20</t>
  </si>
  <si>
    <t>18-20</t>
    <phoneticPr fontId="2"/>
  </si>
  <si>
    <t>18-21</t>
  </si>
  <si>
    <t>18-21</t>
    <phoneticPr fontId="2"/>
  </si>
  <si>
    <t>18-22</t>
  </si>
  <si>
    <t>18-22</t>
    <phoneticPr fontId="2"/>
  </si>
  <si>
    <t>技術</t>
  </si>
  <si>
    <t>技術</t>
    <rPh sb="0" eb="2">
      <t>ギジュツ</t>
    </rPh>
    <phoneticPr fontId="2"/>
  </si>
  <si>
    <t>75</t>
    <phoneticPr fontId="2"/>
  </si>
  <si>
    <t>技術に関する事柄</t>
    <rPh sb="0" eb="2">
      <t>ギジュツ</t>
    </rPh>
    <phoneticPr fontId="2"/>
  </si>
  <si>
    <t>文化・文明に関する事柄</t>
    <rPh sb="0" eb="2">
      <t>ブンカ</t>
    </rPh>
    <rPh sb="3" eb="5">
      <t>ブンメイ</t>
    </rPh>
    <phoneticPr fontId="2"/>
  </si>
  <si>
    <t>人類史、人間の仕組み</t>
    <phoneticPr fontId="2"/>
  </si>
  <si>
    <t>B40</t>
    <phoneticPr fontId="2"/>
  </si>
  <si>
    <t>18-16</t>
  </si>
  <si>
    <t>18-16</t>
    <phoneticPr fontId="2"/>
  </si>
  <si>
    <t>技術 集計</t>
  </si>
  <si>
    <t>Ⅰ.本を探す［ご自宅で］</t>
    <rPh sb="2" eb="3">
      <t>ホン</t>
    </rPh>
    <rPh sb="4" eb="5">
      <t>サガ</t>
    </rPh>
    <rPh sb="8" eb="10">
      <t>ジタク</t>
    </rPh>
    <phoneticPr fontId="2"/>
  </si>
  <si>
    <t>Ⅱ.本の内容を確認する［ご自宅で］</t>
    <rPh sb="2" eb="3">
      <t>ホン</t>
    </rPh>
    <rPh sb="4" eb="6">
      <t>ナイヨウ</t>
    </rPh>
    <rPh sb="7" eb="9">
      <t>カクニン</t>
    </rPh>
    <phoneticPr fontId="2"/>
  </si>
  <si>
    <t>Ⅲ.本の現物を見る［交詢社・例会会場にて］</t>
    <rPh sb="2" eb="3">
      <t>ホン</t>
    </rPh>
    <rPh sb="4" eb="6">
      <t>ゲンブツ</t>
    </rPh>
    <rPh sb="7" eb="8">
      <t>ミ</t>
    </rPh>
    <rPh sb="10" eb="13">
      <t>コウジュンシャ</t>
    </rPh>
    <rPh sb="14" eb="16">
      <t>レイカイ</t>
    </rPh>
    <rPh sb="16" eb="18">
      <t>カイジョウ</t>
    </rPh>
    <phoneticPr fontId="2"/>
  </si>
  <si>
    <t>Ⅳ.本を借りる［交詢社・例会会場にて］</t>
    <rPh sb="2" eb="3">
      <t>ホン</t>
    </rPh>
    <rPh sb="4" eb="5">
      <t>カ</t>
    </rPh>
    <phoneticPr fontId="2"/>
  </si>
  <si>
    <t>Ⅴ.本を返す［交詢社・例会会場にて］</t>
    <rPh sb="2" eb="3">
      <t>ホン</t>
    </rPh>
    <rPh sb="4" eb="5">
      <t>カエ</t>
    </rPh>
    <phoneticPr fontId="2"/>
  </si>
  <si>
    <t>金子仁洋</t>
    <rPh sb="0" eb="2">
      <t>カネコ</t>
    </rPh>
    <rPh sb="2" eb="3">
      <t>ジン</t>
    </rPh>
    <rPh sb="3" eb="4">
      <t>ヨウ</t>
    </rPh>
    <phoneticPr fontId="2"/>
  </si>
  <si>
    <t>17-26</t>
    <phoneticPr fontId="2"/>
  </si>
  <si>
    <t>戸籍アパルトヘイト国家・中国の崩壊</t>
    <phoneticPr fontId="2"/>
  </si>
  <si>
    <t>川島 博之</t>
    <phoneticPr fontId="2"/>
  </si>
  <si>
    <t>講談社+α新書</t>
    <phoneticPr fontId="2"/>
  </si>
  <si>
    <t>777-1C</t>
    <phoneticPr fontId="2"/>
  </si>
  <si>
    <t xml:space="preserve"> 222p</t>
    <phoneticPr fontId="2"/>
  </si>
  <si>
    <t>経済で考えると中国の人口は４億。北部が南部を支配する中国の構造。習近平が絶対に暗殺されないわけ。米価も農民工の賃金も上げぬ理由。共産党が都市住民だけ恐れるわけ。ソ連の失敗に学ばず３隻の空母を。日本の格差の原因は中国の農民工―中国３０００年の歴史の必然…９億人の農民奴隷は２０２０年に蜂起する！</t>
    <phoneticPr fontId="2"/>
  </si>
  <si>
    <t>社会思想</t>
  </si>
  <si>
    <t>302</t>
    <phoneticPr fontId="2"/>
  </si>
  <si>
    <t>301</t>
    <phoneticPr fontId="2"/>
  </si>
  <si>
    <t>303</t>
    <phoneticPr fontId="2"/>
  </si>
  <si>
    <t>304</t>
    <phoneticPr fontId="2"/>
  </si>
  <si>
    <t>305</t>
    <phoneticPr fontId="2"/>
  </si>
  <si>
    <t>306</t>
    <phoneticPr fontId="2"/>
  </si>
  <si>
    <t>38</t>
    <phoneticPr fontId="2"/>
  </si>
  <si>
    <t>307</t>
    <phoneticPr fontId="2"/>
  </si>
  <si>
    <t>308</t>
    <phoneticPr fontId="2"/>
  </si>
  <si>
    <t>309</t>
    <phoneticPr fontId="2"/>
  </si>
  <si>
    <t>32</t>
    <phoneticPr fontId="2"/>
  </si>
  <si>
    <t>291</t>
    <phoneticPr fontId="2"/>
  </si>
  <si>
    <t>地誌･</t>
  </si>
  <si>
    <t>292</t>
    <phoneticPr fontId="2"/>
  </si>
  <si>
    <t>293</t>
    <phoneticPr fontId="2"/>
  </si>
  <si>
    <t>294</t>
    <phoneticPr fontId="2"/>
  </si>
  <si>
    <t>295</t>
    <phoneticPr fontId="2"/>
  </si>
  <si>
    <t>296</t>
    <phoneticPr fontId="2"/>
  </si>
  <si>
    <t>297</t>
    <phoneticPr fontId="2"/>
  </si>
  <si>
    <t>298</t>
    <phoneticPr fontId="2"/>
  </si>
  <si>
    <t>299</t>
    <phoneticPr fontId="2"/>
  </si>
  <si>
    <r>
      <rPr>
        <sz val="12"/>
        <color rgb="FF000000"/>
        <rFont val="ＭＳ 明朝"/>
        <family val="1"/>
        <charset val="128"/>
      </rPr>
      <t>生物学</t>
    </r>
    <r>
      <rPr>
        <sz val="12"/>
        <color rgb="FF000000"/>
        <rFont val="Times New Roman"/>
        <family val="1"/>
      </rPr>
      <t>:</t>
    </r>
    <r>
      <rPr>
        <sz val="12"/>
        <color rgb="FF000000"/>
        <rFont val="ＭＳ 明朝"/>
        <family val="1"/>
        <charset val="128"/>
      </rPr>
      <t>細胞学</t>
    </r>
    <phoneticPr fontId="2"/>
  </si>
  <si>
    <r>
      <rPr>
        <sz val="12"/>
        <color rgb="FF000000"/>
        <rFont val="ＭＳ 明朝"/>
        <family val="1"/>
        <charset val="128"/>
      </rPr>
      <t>生物学</t>
    </r>
    <r>
      <rPr>
        <sz val="12"/>
        <color rgb="FF000000"/>
        <rFont val="Times New Roman"/>
        <family val="1"/>
      </rPr>
      <t>:</t>
    </r>
    <r>
      <rPr>
        <sz val="12"/>
        <color rgb="FF000000"/>
        <rFont val="ＭＳ 明朝"/>
        <family val="1"/>
        <charset val="128"/>
      </rPr>
      <t>生化学</t>
    </r>
    <phoneticPr fontId="2"/>
  </si>
  <si>
    <r>
      <rPr>
        <sz val="12"/>
        <color rgb="FF000000"/>
        <rFont val="ＭＳ 明朝"/>
        <family val="1"/>
        <charset val="128"/>
      </rPr>
      <t>生物学</t>
    </r>
    <r>
      <rPr>
        <sz val="12"/>
        <color rgb="FF000000"/>
        <rFont val="Times New Roman"/>
        <family val="1"/>
      </rPr>
      <t>:</t>
    </r>
    <r>
      <rPr>
        <sz val="12"/>
        <color rgb="FF000000"/>
        <rFont val="ＭＳ 明朝"/>
        <family val="1"/>
        <charset val="128"/>
      </rPr>
      <t>微生物学</t>
    </r>
    <phoneticPr fontId="2"/>
  </si>
  <si>
    <r>
      <rPr>
        <sz val="12"/>
        <color rgb="FF000000"/>
        <rFont val="游ゴシック"/>
        <family val="1"/>
        <charset val="128"/>
      </rPr>
      <t>生物学</t>
    </r>
    <r>
      <rPr>
        <sz val="12"/>
        <color rgb="FF000000"/>
        <rFont val="Times New Roman"/>
        <family val="1"/>
      </rPr>
      <t>:</t>
    </r>
    <phoneticPr fontId="2"/>
  </si>
  <si>
    <r>
      <rPr>
        <sz val="12"/>
        <color rgb="FF000000"/>
        <rFont val="ＭＳ 明朝"/>
        <family val="1"/>
        <charset val="128"/>
      </rPr>
      <t>生物学</t>
    </r>
    <r>
      <rPr>
        <sz val="12"/>
        <color rgb="FF000000"/>
        <rFont val="Times New Roman"/>
        <family val="1"/>
      </rPr>
      <t>:</t>
    </r>
    <r>
      <rPr>
        <sz val="12"/>
        <color rgb="FF000000"/>
        <rFont val="ＭＳ 明朝"/>
        <family val="1"/>
        <charset val="128"/>
      </rPr>
      <t>遺伝学</t>
    </r>
    <phoneticPr fontId="2"/>
  </si>
  <si>
    <r>
      <rPr>
        <sz val="12"/>
        <color rgb="FF000000"/>
        <rFont val="ＭＳ 明朝"/>
        <family val="1"/>
        <charset val="128"/>
      </rPr>
      <t>生物学</t>
    </r>
    <r>
      <rPr>
        <sz val="12"/>
        <color rgb="FF000000"/>
        <rFont val="Times New Roman"/>
        <family val="1"/>
      </rPr>
      <t>:</t>
    </r>
    <r>
      <rPr>
        <sz val="12"/>
        <color rgb="FF000000"/>
        <rFont val="ＭＳ 明朝"/>
        <family val="1"/>
        <charset val="128"/>
      </rPr>
      <t>生態学</t>
    </r>
    <phoneticPr fontId="2"/>
  </si>
  <si>
    <r>
      <rPr>
        <sz val="12"/>
        <color rgb="FF000000"/>
        <rFont val="ＭＳ 明朝"/>
        <family val="1"/>
        <charset val="128"/>
      </rPr>
      <t>生物学</t>
    </r>
    <r>
      <rPr>
        <sz val="12"/>
        <color rgb="FF000000"/>
        <rFont val="Times New Roman"/>
        <family val="1"/>
      </rPr>
      <t>:</t>
    </r>
    <r>
      <rPr>
        <sz val="12"/>
        <color rgb="FF000000"/>
        <rFont val="ＭＳ 明朝"/>
        <family val="1"/>
        <charset val="128"/>
      </rPr>
      <t>人類学</t>
    </r>
    <phoneticPr fontId="2"/>
  </si>
  <si>
    <t>460</t>
    <phoneticPr fontId="2"/>
  </si>
  <si>
    <t>461</t>
    <phoneticPr fontId="2"/>
  </si>
  <si>
    <t>462</t>
    <phoneticPr fontId="2"/>
  </si>
  <si>
    <t>463</t>
    <phoneticPr fontId="2"/>
  </si>
  <si>
    <t>464</t>
    <phoneticPr fontId="2"/>
  </si>
  <si>
    <t>465</t>
    <phoneticPr fontId="2"/>
  </si>
  <si>
    <t>466</t>
    <phoneticPr fontId="2"/>
  </si>
  <si>
    <t>467</t>
    <phoneticPr fontId="2"/>
  </si>
  <si>
    <t>468</t>
    <phoneticPr fontId="2"/>
  </si>
  <si>
    <t>469</t>
    <phoneticPr fontId="2"/>
  </si>
  <si>
    <t>46</t>
    <phoneticPr fontId="2"/>
  </si>
  <si>
    <t>社会保障</t>
  </si>
  <si>
    <t>社会病理</t>
  </si>
  <si>
    <t>361</t>
    <phoneticPr fontId="2"/>
  </si>
  <si>
    <t>360</t>
    <phoneticPr fontId="2"/>
  </si>
  <si>
    <t>362</t>
    <phoneticPr fontId="2"/>
  </si>
  <si>
    <t>363</t>
    <phoneticPr fontId="2"/>
  </si>
  <si>
    <t>364</t>
    <phoneticPr fontId="2"/>
  </si>
  <si>
    <t>365</t>
    <phoneticPr fontId="2"/>
  </si>
  <si>
    <t>366</t>
    <phoneticPr fontId="2"/>
  </si>
  <si>
    <t>367</t>
    <phoneticPr fontId="2"/>
  </si>
  <si>
    <t>368</t>
    <phoneticPr fontId="2"/>
  </si>
  <si>
    <t>生命</t>
  </si>
  <si>
    <t>生命</t>
    <rPh sb="0" eb="2">
      <t>セイメイ</t>
    </rPh>
    <phoneticPr fontId="2"/>
  </si>
  <si>
    <t>17-26</t>
  </si>
  <si>
    <t>戸籍アパルトヘイト国家・中国の崩壊</t>
  </si>
  <si>
    <t>地誌･日本</t>
  </si>
  <si>
    <t>生物学:人類学</t>
  </si>
  <si>
    <t>地誌･アジア</t>
  </si>
  <si>
    <t>分野ｺｰﾄﾞ</t>
  </si>
  <si>
    <t>00</t>
  </si>
  <si>
    <t>11</t>
  </si>
  <si>
    <t>14</t>
  </si>
  <si>
    <t>17</t>
  </si>
  <si>
    <t>23</t>
  </si>
  <si>
    <t>25</t>
  </si>
  <si>
    <t>27</t>
  </si>
  <si>
    <t>30</t>
  </si>
  <si>
    <t>40</t>
  </si>
  <si>
    <t>50</t>
  </si>
  <si>
    <t>60</t>
  </si>
  <si>
    <t>70</t>
  </si>
  <si>
    <t>75</t>
  </si>
  <si>
    <t>21</t>
  </si>
  <si>
    <t>生命 集計</t>
  </si>
  <si>
    <t>&lt;生命そのもの以外&gt;</t>
    <rPh sb="1" eb="3">
      <t>セイメイ</t>
    </rPh>
    <rPh sb="7" eb="9">
      <t>イガイ</t>
    </rPh>
    <phoneticPr fontId="2"/>
  </si>
  <si>
    <t>特定の地域性に関する事柄</t>
    <phoneticPr fontId="2"/>
  </si>
  <si>
    <t>禁じられるほど欲しくなる｡「量産される絶滅危惧種」の実態に命懸けで迫ったﾉﾝﾌｨｸｼｮﾝ！ﾜｼﾝﾄﾝ条約の付属書１で「絶滅危惧種」と認定され､国際取引が禁止されているｱｼﾞｱｱﾛﾜﾅ､別名「龍魚」ﾄﾞﾗｺﾞﾝﾌｨｯｼｭ｡</t>
    <rPh sb="0" eb="1">
      <t>キン</t>
    </rPh>
    <rPh sb="7" eb="8">
      <t>ホ</t>
    </rPh>
    <rPh sb="14" eb="16">
      <t>リョウサン</t>
    </rPh>
    <rPh sb="19" eb="21">
      <t>ゼツメツ</t>
    </rPh>
    <rPh sb="21" eb="23">
      <t>キグ</t>
    </rPh>
    <rPh sb="23" eb="24">
      <t>シュ</t>
    </rPh>
    <rPh sb="26" eb="28">
      <t>ジッタイ</t>
    </rPh>
    <rPh sb="29" eb="31">
      <t>イノチガ</t>
    </rPh>
    <rPh sb="33" eb="34">
      <t>セマ</t>
    </rPh>
    <rPh sb="50" eb="52">
      <t>ジョウヤク</t>
    </rPh>
    <rPh sb="53" eb="56">
      <t>フゾクショ</t>
    </rPh>
    <rPh sb="59" eb="61">
      <t>ゼツメツ</t>
    </rPh>
    <rPh sb="61" eb="63">
      <t>キグ</t>
    </rPh>
    <rPh sb="63" eb="64">
      <t>シュ</t>
    </rPh>
    <rPh sb="66" eb="68">
      <t>ニンテイ</t>
    </rPh>
    <rPh sb="71" eb="73">
      <t>コクサイ</t>
    </rPh>
    <rPh sb="73" eb="75">
      <t>トリヒキ</t>
    </rPh>
    <rPh sb="76" eb="78">
      <t>キンシ</t>
    </rPh>
    <rPh sb="92" eb="94">
      <t>ベツメイ</t>
    </rPh>
    <rPh sb="95" eb="96">
      <t>リュウ</t>
    </rPh>
    <rPh sb="96" eb="97">
      <t>ギョ</t>
    </rPh>
    <phoneticPr fontId="2"/>
  </si>
  <si>
    <t>尾本恵市&lt;編･著&gt;他</t>
    <rPh sb="0" eb="2">
      <t>オモト</t>
    </rPh>
    <rPh sb="2" eb="4">
      <t>ケイイチ</t>
    </rPh>
    <rPh sb="5" eb="6">
      <t>ヘン</t>
    </rPh>
    <rPh sb="7" eb="8">
      <t>チョ</t>
    </rPh>
    <rPh sb="9" eb="10">
      <t>ホカ</t>
    </rPh>
    <phoneticPr fontId="2"/>
  </si>
  <si>
    <t>大森弘一郎</t>
    <rPh sb="0" eb="2">
      <t>オオモリ</t>
    </rPh>
    <rPh sb="2" eb="5">
      <t>コウイチロウ</t>
    </rPh>
    <phoneticPr fontId="2"/>
  </si>
  <si>
    <t>池上徹彦</t>
    <rPh sb="0" eb="2">
      <t>イケガミ</t>
    </rPh>
    <rPh sb="2" eb="4">
      <t>テツヒコ</t>
    </rPh>
    <phoneticPr fontId="2"/>
  </si>
  <si>
    <t>なお、どの様な「分野」があるかは､「分野一覧表」(「分野TBL」ｼｰﾄ)で確認が出来ます。</t>
    <rPh sb="5" eb="6">
      <t>ヨウ</t>
    </rPh>
    <rPh sb="8" eb="10">
      <t>ブンヤ</t>
    </rPh>
    <rPh sb="18" eb="20">
      <t>ブンヤ</t>
    </rPh>
    <rPh sb="20" eb="22">
      <t>イチラン</t>
    </rPh>
    <rPh sb="22" eb="23">
      <t>ヒョウ</t>
    </rPh>
    <rPh sb="37" eb="39">
      <t>カクニン</t>
    </rPh>
    <rPh sb="40" eb="42">
      <t>デキ</t>
    </rPh>
    <phoneticPr fontId="2"/>
  </si>
  <si>
    <t>HP「図書リスト」の「内容照会」シートでご覧下さい。</t>
    <rPh sb="11" eb="13">
      <t>ナイヨウ</t>
    </rPh>
    <rPh sb="13" eb="15">
      <t>ショウカイ</t>
    </rPh>
    <rPh sb="21" eb="22">
      <t>ラン</t>
    </rPh>
    <rPh sb="22" eb="23">
      <t>クダ</t>
    </rPh>
    <phoneticPr fontId="2"/>
  </si>
  <si>
    <t>「一覧表」シートで､詳細内容を確認したい書籍の「内容照会Key」(左端の項目)を調べ、</t>
    <rPh sb="24" eb="26">
      <t>ナイヨウ</t>
    </rPh>
    <rPh sb="33" eb="34">
      <t>ヒダリ</t>
    </rPh>
    <rPh sb="34" eb="35">
      <t>ハシ</t>
    </rPh>
    <rPh sb="36" eb="38">
      <t>コウモク</t>
    </rPh>
    <rPh sb="40" eb="41">
      <t>シラ</t>
    </rPh>
    <phoneticPr fontId="2"/>
  </si>
  <si>
    <t>Ⅰ.例会準備&lt;例会当日もしくはそれ迄に&gt;</t>
    <rPh sb="2" eb="4">
      <t>レイカイ</t>
    </rPh>
    <rPh sb="4" eb="6">
      <t>ジュンビ</t>
    </rPh>
    <rPh sb="7" eb="9">
      <t>レイカイ</t>
    </rPh>
    <rPh sb="9" eb="11">
      <t>トウジツ</t>
    </rPh>
    <rPh sb="17" eb="18">
      <t>マデ</t>
    </rPh>
    <phoneticPr fontId="2"/>
  </si>
  <si>
    <t>Ⅱ.貸出･返却対応&lt;例会当日&gt;</t>
    <rPh sb="2" eb="4">
      <t>カシダシ</t>
    </rPh>
    <rPh sb="5" eb="7">
      <t>ヘンキャク</t>
    </rPh>
    <rPh sb="7" eb="9">
      <t>タイオウ</t>
    </rPh>
    <rPh sb="10" eb="12">
      <t>レイカイ</t>
    </rPh>
    <rPh sb="12" eb="14">
      <t>トウジツ</t>
    </rPh>
    <phoneticPr fontId="2"/>
  </si>
  <si>
    <t>(１)貸出対応</t>
    <rPh sb="3" eb="5">
      <t>カシダシ</t>
    </rPh>
    <rPh sb="5" eb="7">
      <t>タイオウ</t>
    </rPh>
    <phoneticPr fontId="2"/>
  </si>
  <si>
    <t>(２)返却</t>
    <phoneticPr fontId="2"/>
  </si>
  <si>
    <t>(１)原本ファイル更新</t>
    <rPh sb="3" eb="5">
      <t>ゲンポン</t>
    </rPh>
    <rPh sb="9" eb="11">
      <t>コウシン</t>
    </rPh>
    <phoneticPr fontId="2"/>
  </si>
  <si>
    <t>(２)HP更新</t>
    <rPh sb="5" eb="7">
      <t>コウシン</t>
    </rPh>
    <phoneticPr fontId="2"/>
  </si>
  <si>
    <t>(１)「蔵書一覧」差替</t>
    <rPh sb="4" eb="6">
      <t>ゾウショ</t>
    </rPh>
    <rPh sb="6" eb="8">
      <t>イチラン</t>
    </rPh>
    <rPh sb="9" eb="11">
      <t>サシカ</t>
    </rPh>
    <phoneticPr fontId="2"/>
  </si>
  <si>
    <t>Ⅲ.状況反映&lt;例会終了後&gt;</t>
    <rPh sb="2" eb="4">
      <t>ジョウキョウ</t>
    </rPh>
    <rPh sb="4" eb="6">
      <t>ハンエイ</t>
    </rPh>
    <rPh sb="7" eb="9">
      <t>レイカイ</t>
    </rPh>
    <rPh sb="9" eb="12">
      <t>シュウリョウゴ</t>
    </rPh>
    <phoneticPr fontId="2"/>
  </si>
  <si>
    <t>Ⅳ.状況反映&lt;例会後速やかに&gt;</t>
    <rPh sb="2" eb="4">
      <t>ジョウキョウ</t>
    </rPh>
    <rPh sb="4" eb="6">
      <t>ハンエイ</t>
    </rPh>
    <rPh sb="7" eb="9">
      <t>レイカイ</t>
    </rPh>
    <rPh sb="9" eb="10">
      <t>ゴ</t>
    </rPh>
    <rPh sb="10" eb="11">
      <t>スミ</t>
    </rPh>
    <phoneticPr fontId="2"/>
  </si>
  <si>
    <t>(２)蔵書出庫</t>
    <rPh sb="3" eb="5">
      <t>ゾウショ</t>
    </rPh>
    <rPh sb="5" eb="7">
      <t>シュッコ</t>
    </rPh>
    <phoneticPr fontId="2"/>
  </si>
  <si>
    <t>Ⅴ.新規購入本登録&lt;随時&gt;</t>
    <rPh sb="2" eb="4">
      <t>シンキ</t>
    </rPh>
    <rPh sb="4" eb="6">
      <t>コウニュウ</t>
    </rPh>
    <rPh sb="6" eb="7">
      <t>ホン</t>
    </rPh>
    <rPh sb="7" eb="9">
      <t>トウロク</t>
    </rPh>
    <rPh sb="10" eb="12">
      <t>ズイジ</t>
    </rPh>
    <phoneticPr fontId="2"/>
  </si>
  <si>
    <t>どの本が有か、もしくは貸出中で何時返却予定かが分かる。</t>
  </si>
  <si>
    <t>自分の興味がある分野では、どの様な本があるかが探せる。</t>
    <rPh sb="0" eb="2">
      <t>ジブン</t>
    </rPh>
    <rPh sb="3" eb="5">
      <t>キョウミ</t>
    </rPh>
    <rPh sb="8" eb="10">
      <t>ブンヤ</t>
    </rPh>
    <rPh sb="15" eb="16">
      <t>ヨウ</t>
    </rPh>
    <rPh sb="17" eb="18">
      <t>ホン</t>
    </rPh>
    <rPh sb="23" eb="24">
      <t>サガ</t>
    </rPh>
    <phoneticPr fontId="2"/>
  </si>
  <si>
    <t>何時でも「蔵書一覧」を看れば、どの様な蔵書があるかが分かり、</t>
    <rPh sb="0" eb="2">
      <t>イツ</t>
    </rPh>
    <rPh sb="5" eb="9">
      <t>ゾウショイチラン</t>
    </rPh>
    <rPh sb="11" eb="12">
      <t>ミ</t>
    </rPh>
    <rPh sb="17" eb="18">
      <t>ヨウ</t>
    </rPh>
    <rPh sb="19" eb="21">
      <t>ゾウショ</t>
    </rPh>
    <rPh sb="26" eb="27">
      <t>ワ</t>
    </rPh>
    <phoneticPr fontId="2"/>
  </si>
  <si>
    <t>例会時には、興味のある本を手に取って見られ、何時でも借りて帰る事が出来る。</t>
    <rPh sb="0" eb="2">
      <t>レイカイ</t>
    </rPh>
    <rPh sb="2" eb="3">
      <t>ジ</t>
    </rPh>
    <rPh sb="6" eb="8">
      <t>キョウミ</t>
    </rPh>
    <rPh sb="11" eb="12">
      <t>ホン</t>
    </rPh>
    <rPh sb="13" eb="14">
      <t>テ</t>
    </rPh>
    <rPh sb="15" eb="16">
      <t>ト</t>
    </rPh>
    <rPh sb="18" eb="19">
      <t>ミ</t>
    </rPh>
    <rPh sb="22" eb="24">
      <t>イツ</t>
    </rPh>
    <rPh sb="26" eb="27">
      <t>カ</t>
    </rPh>
    <rPh sb="29" eb="30">
      <t>カエ</t>
    </rPh>
    <rPh sb="31" eb="32">
      <t>コト</t>
    </rPh>
    <rPh sb="33" eb="35">
      <t>デキ</t>
    </rPh>
    <phoneticPr fontId="2"/>
  </si>
  <si>
    <t>その為に在庫中の全ての蔵書が、サイズ別に「蔵書番号」順に並べられている。</t>
    <rPh sb="2" eb="3">
      <t>タメ</t>
    </rPh>
    <rPh sb="8" eb="9">
      <t>スベ</t>
    </rPh>
    <rPh sb="18" eb="19">
      <t>ベツ</t>
    </rPh>
    <rPh sb="21" eb="23">
      <t>ゾウショ</t>
    </rPh>
    <rPh sb="23" eb="25">
      <t>バンゴウ</t>
    </rPh>
    <rPh sb="26" eb="27">
      <t>ジュン</t>
    </rPh>
    <rPh sb="28" eb="29">
      <t>ナラ</t>
    </rPh>
    <phoneticPr fontId="2"/>
  </si>
  <si>
    <t>現物を見られる・借りられる&lt;例会日には&gt;</t>
    <rPh sb="0" eb="2">
      <t>ゲンブツ</t>
    </rPh>
    <rPh sb="3" eb="4">
      <t>ミ</t>
    </rPh>
    <rPh sb="8" eb="9">
      <t>カ</t>
    </rPh>
    <rPh sb="14" eb="16">
      <t>レイカイ</t>
    </rPh>
    <rPh sb="16" eb="17">
      <t>ビ</t>
    </rPh>
    <phoneticPr fontId="2"/>
  </si>
  <si>
    <t>蔵書が分かる・探せる&lt;何時でも&gt;</t>
    <rPh sb="0" eb="2">
      <t>ゾウショ</t>
    </rPh>
    <rPh sb="3" eb="4">
      <t>ワ</t>
    </rPh>
    <rPh sb="7" eb="8">
      <t>サガ</t>
    </rPh>
    <rPh sb="11" eb="13">
      <t>イツ</t>
    </rPh>
    <phoneticPr fontId="2"/>
  </si>
  <si>
    <t>(２)蔵書収納</t>
    <rPh sb="3" eb="5">
      <t>ゾウショ</t>
    </rPh>
    <rPh sb="5" eb="7">
      <t>シュウノウ</t>
    </rPh>
    <phoneticPr fontId="2"/>
  </si>
  <si>
    <t>(１)貸出・返却状況把握(在庫記録)</t>
    <rPh sb="3" eb="5">
      <t>カシダシ</t>
    </rPh>
    <rPh sb="6" eb="8">
      <t>ヘンキャク</t>
    </rPh>
    <rPh sb="8" eb="10">
      <t>ジョウキョウ</t>
    </rPh>
    <rPh sb="10" eb="12">
      <t>ハアク</t>
    </rPh>
    <phoneticPr fontId="2"/>
  </si>
  <si>
    <t>(１)「蔵書番号」採番</t>
    <rPh sb="4" eb="6">
      <t>ゾウショ</t>
    </rPh>
    <rPh sb="6" eb="8">
      <t>バンゴウ</t>
    </rPh>
    <rPh sb="9" eb="11">
      <t>サイバン</t>
    </rPh>
    <phoneticPr fontId="2"/>
  </si>
  <si>
    <t>(２)原本ファイル更新</t>
    <rPh sb="3" eb="5">
      <t>ゲンポン</t>
    </rPh>
    <rPh sb="9" eb="11">
      <t>コウシン</t>
    </rPh>
    <phoneticPr fontId="2"/>
  </si>
  <si>
    <t>(２)本の整備(「蔵書番号」貼付､蔵書印押印)</t>
    <rPh sb="3" eb="4">
      <t>ホン</t>
    </rPh>
    <rPh sb="5" eb="7">
      <t>セイビ</t>
    </rPh>
    <rPh sb="14" eb="16">
      <t>テンプ</t>
    </rPh>
    <rPh sb="17" eb="19">
      <t>ゾウショ</t>
    </rPh>
    <rPh sb="19" eb="20">
      <t>イン</t>
    </rPh>
    <rPh sb="20" eb="22">
      <t>オウイン</t>
    </rPh>
    <phoneticPr fontId="2"/>
  </si>
  <si>
    <t>    （「使い方」は、例会備付用には紙でｸﾘｱｰﾌｫﾙﾀﾞｰに、</t>
  </si>
  <si>
    <t>    ①ｼﾞｭﾗﾙﾐﾝﾄﾗﾝｸを開けて、本を取出せる様にする。</t>
  </si>
  <si>
    <t>    ②ｸﾘｱｰﾌｫﾙﾀﾞｰの「蔵書一覧兼貸出簿」を取出して見易い所に置く。</t>
  </si>
  <si>
    <t>    ③これは必須ではありませんが、</t>
  </si>
  <si>
    <t>北野幸伯</t>
    <phoneticPr fontId="2"/>
  </si>
  <si>
    <t>蒲生俊敬</t>
    <phoneticPr fontId="2"/>
  </si>
  <si>
    <t>日本人の知らない「クレムリン・メソッド」世界を動かす１１の原理</t>
    <phoneticPr fontId="2"/>
  </si>
  <si>
    <t>350p</t>
    <phoneticPr fontId="2"/>
  </si>
  <si>
    <t>19cm</t>
    <phoneticPr fontId="2"/>
  </si>
  <si>
    <t>集英社インターナショナル</t>
    <phoneticPr fontId="2"/>
  </si>
  <si>
    <t>太平洋―その深層で起こっていること</t>
    <phoneticPr fontId="2"/>
  </si>
  <si>
    <t>講談社</t>
  </si>
  <si>
    <t>270p</t>
    <phoneticPr fontId="2"/>
  </si>
  <si>
    <t>18cm</t>
    <phoneticPr fontId="2"/>
  </si>
  <si>
    <t>452.21</t>
    <phoneticPr fontId="2"/>
  </si>
  <si>
    <t>昨日までの世界【上】</t>
    <phoneticPr fontId="2"/>
  </si>
  <si>
    <t>ｼﾞｬﾚﾄﾞ･ﾀﾞｲｱﾓﾝﾄﾞ</t>
    <phoneticPr fontId="2"/>
  </si>
  <si>
    <t>昨日までの世界【下】</t>
    <rPh sb="8" eb="9">
      <t>シタ</t>
    </rPh>
    <phoneticPr fontId="2"/>
  </si>
  <si>
    <t>タネをまく縄文人</t>
    <phoneticPr fontId="2"/>
  </si>
  <si>
    <t>小畑弘己</t>
    <phoneticPr fontId="2"/>
  </si>
  <si>
    <t>日本ｴﾈﾙｷﾞｰ経済研究所･計量分析ﾕﾆｯﾄ&lt;編&gt;</t>
    <phoneticPr fontId="2"/>
  </si>
  <si>
    <t>サイバー空間を支配する者</t>
    <phoneticPr fontId="2"/>
  </si>
  <si>
    <t>持永大・村野正泰・土屋大洋</t>
    <phoneticPr fontId="2"/>
  </si>
  <si>
    <t>気候を人工的に操作する</t>
    <phoneticPr fontId="2"/>
  </si>
  <si>
    <t>文明の源流と人類の未来</t>
    <phoneticPr fontId="2"/>
  </si>
  <si>
    <t>倉骨 彰【訳】</t>
    <phoneticPr fontId="2"/>
  </si>
  <si>
    <t>日本経済新聞出版社</t>
    <phoneticPr fontId="2"/>
  </si>
  <si>
    <t>文庫</t>
    <phoneticPr fontId="2"/>
  </si>
  <si>
    <t>510p</t>
    <phoneticPr fontId="2"/>
  </si>
  <si>
    <t>16cm</t>
  </si>
  <si>
    <t>479p</t>
    <phoneticPr fontId="2"/>
  </si>
  <si>
    <t>新科学が覆す農耕の起源</t>
    <phoneticPr fontId="2"/>
  </si>
  <si>
    <t>想定外の発見―プロローグ
ダイズと縄文人
縄文人は豊かな狩猟採集民か
コクゾウムシと縄文人
イネはいつ日本にやってきたのか
圧痕法が明らかにしたもの
草原での農耕が語るもの―エピローグ</t>
    <phoneticPr fontId="2"/>
  </si>
  <si>
    <t>吉川弘文館</t>
    <phoneticPr fontId="2"/>
  </si>
  <si>
    <t>210.2</t>
    <phoneticPr fontId="2"/>
  </si>
  <si>
    <t>B6</t>
    <phoneticPr fontId="2"/>
  </si>
  <si>
    <t>217p</t>
    <phoneticPr fontId="2"/>
  </si>
  <si>
    <t>19cm</t>
    <phoneticPr fontId="2"/>
  </si>
  <si>
    <t>歴史文化ライブラリー</t>
    <phoneticPr fontId="2"/>
  </si>
  <si>
    <t>日経ビジネス人文庫</t>
    <phoneticPr fontId="2"/>
  </si>
  <si>
    <t>EDMCエネルギー・経済統計要覧〈２０１８年版〉</t>
    <phoneticPr fontId="2"/>
  </si>
  <si>
    <t>１　エネルギーと経済
２　最終需要部門別エネルギー需要
３　エネルギー源別需給
４　世界のエネルギー・経済指標
５　超長期統計
参考資料</t>
    <phoneticPr fontId="2"/>
  </si>
  <si>
    <t>省エネルギーセンター2018/03</t>
    <phoneticPr fontId="2"/>
  </si>
  <si>
    <t>A6</t>
    <phoneticPr fontId="2"/>
  </si>
  <si>
    <t>363p</t>
    <phoneticPr fontId="2"/>
  </si>
  <si>
    <t>16cm</t>
    <phoneticPr fontId="2"/>
  </si>
  <si>
    <t>第１章　大手町の洞道から見える世界：サイバー空間とは何か
第２章　データが支配する経済活動
第３章　サイバー空間をめぐる主導権争い
第４章　国家・組織・個人のフロンティア戦略
第５章　サイバー空間からみた国際秩序
第６章　サイバー空間の支配者
第７章　未来を制する者：新たな国際秩序
第８章　日本はどのようにサイバー空間に関与すべきか</t>
    <phoneticPr fontId="2"/>
  </si>
  <si>
    <t>007.3</t>
    <phoneticPr fontId="2"/>
  </si>
  <si>
    <t>352p</t>
    <phoneticPr fontId="2"/>
  </si>
  <si>
    <t>20cm</t>
    <phoneticPr fontId="2"/>
  </si>
  <si>
    <t>地球温暖化に挑むジオエンジニアリング</t>
    <phoneticPr fontId="2"/>
  </si>
  <si>
    <t>化学同人</t>
    <phoneticPr fontId="2"/>
  </si>
  <si>
    <t>227,</t>
    <phoneticPr fontId="2"/>
  </si>
  <si>
    <t>見わけるポイントがよくわかる</t>
    <phoneticPr fontId="2"/>
  </si>
  <si>
    <t>誠文堂新光社</t>
    <phoneticPr fontId="2"/>
  </si>
  <si>
    <t>255p</t>
    <phoneticPr fontId="2"/>
  </si>
  <si>
    <t>21cm</t>
    <phoneticPr fontId="2"/>
  </si>
  <si>
    <t>486</t>
    <phoneticPr fontId="2"/>
  </si>
  <si>
    <t>「異常気象」の考え方</t>
    <phoneticPr fontId="2"/>
  </si>
  <si>
    <t>A5</t>
    <phoneticPr fontId="2"/>
  </si>
  <si>
    <t>219p</t>
    <phoneticPr fontId="2"/>
  </si>
  <si>
    <t>22cm</t>
    <phoneticPr fontId="2"/>
  </si>
  <si>
    <t>朝倉書店</t>
    <phoneticPr fontId="2"/>
  </si>
  <si>
    <t>451.8</t>
    <phoneticPr fontId="2"/>
  </si>
  <si>
    <t>異常気象と地球温暖化</t>
    <phoneticPr fontId="2"/>
  </si>
  <si>
    <t>未来に何が待っているか</t>
    <phoneticPr fontId="2"/>
  </si>
  <si>
    <t>第１章　異常気象
第２章　地球の気候はどう決まっているか
第３章　気候変動の過去と現在
第４章　二一世紀の地球はどうなるか
第５章　日本の気候はどうなるか
第６章　気候のティッピングポイント
第７章　気候変動の影響―緩和策と適応策</t>
    <phoneticPr fontId="2"/>
  </si>
  <si>
    <t>岩波新書</t>
    <phoneticPr fontId="2"/>
  </si>
  <si>
    <t>岩波書店</t>
    <phoneticPr fontId="2"/>
  </si>
  <si>
    <t>451</t>
    <phoneticPr fontId="2"/>
  </si>
  <si>
    <t>18cm</t>
    <phoneticPr fontId="2"/>
  </si>
  <si>
    <t>気象学の新潮流</t>
    <phoneticPr fontId="2"/>
  </si>
  <si>
    <t>フィールドガイド
身近な昆虫識別図鑑</t>
    <phoneticPr fontId="2"/>
  </si>
  <si>
    <t>381</t>
  </si>
  <si>
    <t>382</t>
  </si>
  <si>
    <t>383</t>
  </si>
  <si>
    <t>衣食住の習俗</t>
  </si>
  <si>
    <t>384</t>
  </si>
  <si>
    <t>385</t>
  </si>
  <si>
    <t>386</t>
  </si>
  <si>
    <t>387</t>
  </si>
  <si>
    <t>388</t>
  </si>
  <si>
    <t>389</t>
  </si>
  <si>
    <t>380</t>
    <phoneticPr fontId="2"/>
  </si>
  <si>
    <t>210</t>
  </si>
  <si>
    <t>211</t>
  </si>
  <si>
    <t>212</t>
  </si>
  <si>
    <t>213</t>
  </si>
  <si>
    <t>214</t>
  </si>
  <si>
    <t>215</t>
  </si>
  <si>
    <t>216</t>
  </si>
  <si>
    <t>217</t>
  </si>
  <si>
    <t>218</t>
  </si>
  <si>
    <t>219</t>
  </si>
  <si>
    <t>501</t>
  </si>
  <si>
    <t>工業基礎学</t>
  </si>
  <si>
    <t>502</t>
  </si>
  <si>
    <t>503</t>
  </si>
  <si>
    <t>505</t>
  </si>
  <si>
    <t>506</t>
  </si>
  <si>
    <t>507</t>
  </si>
  <si>
    <t>508</t>
  </si>
  <si>
    <t>509</t>
  </si>
  <si>
    <t>500</t>
  </si>
  <si>
    <t>001</t>
  </si>
  <si>
    <t>002</t>
  </si>
  <si>
    <t>003</t>
  </si>
  <si>
    <t>004</t>
  </si>
  <si>
    <t>005</t>
  </si>
  <si>
    <t>006</t>
  </si>
  <si>
    <t>007</t>
  </si>
  <si>
    <t>008</t>
  </si>
  <si>
    <t>009</t>
  </si>
  <si>
    <t>日本史一般</t>
    <rPh sb="3" eb="5">
      <t>イッパン</t>
    </rPh>
    <phoneticPr fontId="2"/>
  </si>
  <si>
    <t>日本史北海道地方</t>
    <phoneticPr fontId="2"/>
  </si>
  <si>
    <t>日本史東北地方</t>
    <phoneticPr fontId="2"/>
  </si>
  <si>
    <t>日本史関東地方</t>
    <phoneticPr fontId="2"/>
  </si>
  <si>
    <t>日本史北陸地方</t>
    <phoneticPr fontId="2"/>
  </si>
  <si>
    <t>日本史中部地方</t>
    <phoneticPr fontId="2"/>
  </si>
  <si>
    <t>日本史近畿地方</t>
    <phoneticPr fontId="2"/>
  </si>
  <si>
    <t>日本史中国地方</t>
    <phoneticPr fontId="2"/>
  </si>
  <si>
    <t>日本史四国地方</t>
    <phoneticPr fontId="2"/>
  </si>
  <si>
    <t>日本史九州地方</t>
    <phoneticPr fontId="2"/>
  </si>
  <si>
    <t>金子仁洋</t>
    <rPh sb="0" eb="2">
      <t>カネコ</t>
    </rPh>
    <rPh sb="2" eb="3">
      <t>ジン</t>
    </rPh>
    <rPh sb="3" eb="4">
      <t>ヨウ</t>
    </rPh>
    <phoneticPr fontId="2"/>
  </si>
  <si>
    <t>大森弘一郎</t>
    <rPh sb="0" eb="5">
      <t>オオモリコウイチロウ</t>
    </rPh>
    <phoneticPr fontId="2"/>
  </si>
  <si>
    <t>栗野哲郎</t>
    <rPh sb="0" eb="2">
      <t>クリノ</t>
    </rPh>
    <rPh sb="2" eb="4">
      <t>テツロウ</t>
    </rPh>
    <phoneticPr fontId="2"/>
  </si>
  <si>
    <t>２０１７－２０１８
第３８回ＳＳＰ展</t>
    <phoneticPr fontId="2"/>
  </si>
  <si>
    <t xml:space="preserve">  自然を楽しむ科学の眼 </t>
    <phoneticPr fontId="2"/>
  </si>
  <si>
    <t>日本自然科学写真協会</t>
    <phoneticPr fontId="2"/>
  </si>
  <si>
    <t>文化堂印刷</t>
    <phoneticPr fontId="2"/>
  </si>
  <si>
    <t>156P</t>
    <phoneticPr fontId="2"/>
  </si>
  <si>
    <t>748</t>
    <phoneticPr fontId="2"/>
  </si>
  <si>
    <t>74</t>
    <phoneticPr fontId="2"/>
  </si>
  <si>
    <t>技術参考図書［レファレンスブック］</t>
    <phoneticPr fontId="2"/>
  </si>
  <si>
    <t>技術逐次刊行物</t>
    <phoneticPr fontId="2"/>
  </si>
  <si>
    <t>技術団体</t>
    <phoneticPr fontId="2"/>
  </si>
  <si>
    <t>写真</t>
  </si>
  <si>
    <t>撮影技術</t>
  </si>
  <si>
    <t>複写技術</t>
  </si>
  <si>
    <t>特殊写真</t>
  </si>
  <si>
    <t>写真の応用</t>
  </si>
  <si>
    <t>写真集</t>
  </si>
  <si>
    <t>印刷</t>
  </si>
  <si>
    <t>大</t>
    <rPh sb="0" eb="1">
      <t>ダイ</t>
    </rPh>
    <phoneticPr fontId="2"/>
  </si>
  <si>
    <t>18-23</t>
    <phoneticPr fontId="2"/>
  </si>
  <si>
    <t>18-24</t>
    <phoneticPr fontId="2"/>
  </si>
  <si>
    <t>18-25</t>
    <phoneticPr fontId="2"/>
  </si>
  <si>
    <t>18-26</t>
    <phoneticPr fontId="2"/>
  </si>
  <si>
    <t>18-27</t>
    <phoneticPr fontId="2"/>
  </si>
  <si>
    <t>18-28</t>
    <phoneticPr fontId="2"/>
  </si>
  <si>
    <t>18-29</t>
    <phoneticPr fontId="2"/>
  </si>
  <si>
    <t>18-30</t>
    <phoneticPr fontId="2"/>
  </si>
  <si>
    <t>18-31</t>
    <phoneticPr fontId="2"/>
  </si>
  <si>
    <t>18-33</t>
    <phoneticPr fontId="2"/>
  </si>
  <si>
    <t>18-32</t>
    <phoneticPr fontId="2"/>
  </si>
  <si>
    <t>C3-01</t>
  </si>
  <si>
    <t>C3-01</t>
    <phoneticPr fontId="2"/>
  </si>
  <si>
    <t>18-23</t>
  </si>
  <si>
    <t>日本人の知らない「クレムリン・メソッド」世界を動かす１１の原理</t>
  </si>
  <si>
    <t>18-24</t>
  </si>
  <si>
    <t>タネをまく縄文人</t>
  </si>
  <si>
    <t>18-25</t>
  </si>
  <si>
    <t>サイバー空間を支配する者</t>
  </si>
  <si>
    <t>18-26</t>
  </si>
  <si>
    <t>気候を人工的に操作する</t>
  </si>
  <si>
    <t>18-27</t>
  </si>
  <si>
    <t>昨日までの世界【上】</t>
  </si>
  <si>
    <t>18-28</t>
  </si>
  <si>
    <t>昨日までの世界【下】</t>
  </si>
  <si>
    <t>18-29</t>
  </si>
  <si>
    <t>太平洋―その深層で起こっていること</t>
  </si>
  <si>
    <t>18-30</t>
  </si>
  <si>
    <t>異常気象と地球温暖化</t>
  </si>
  <si>
    <t>18-31</t>
  </si>
  <si>
    <t>EDMCエネルギー・経済統計要覧〈２０１８年版〉</t>
  </si>
  <si>
    <t>18-32</t>
  </si>
  <si>
    <t>「異常気象」の考え方</t>
  </si>
  <si>
    <t>18-33</t>
  </si>
  <si>
    <t>フィールドガイド
身近な昆虫識別図鑑</t>
  </si>
  <si>
    <t>２０１７－２０１８
第３８回ＳＳＰ展</t>
  </si>
  <si>
    <t>451.8</t>
  </si>
  <si>
    <t>452.21</t>
  </si>
  <si>
    <t>748</t>
  </si>
  <si>
    <t>486</t>
  </si>
  <si>
    <t>日本史一般</t>
  </si>
  <si>
    <t>日本史関東地方</t>
  </si>
  <si>
    <t>007.3</t>
  </si>
  <si>
    <t>経営管理</t>
  </si>
  <si>
    <t>339</t>
  </si>
  <si>
    <t>保険</t>
  </si>
  <si>
    <t>331</t>
    <phoneticPr fontId="2"/>
  </si>
  <si>
    <t>332</t>
    <phoneticPr fontId="2"/>
  </si>
  <si>
    <t>333</t>
    <phoneticPr fontId="2"/>
  </si>
  <si>
    <t>334</t>
    <phoneticPr fontId="2"/>
  </si>
  <si>
    <t>335</t>
    <phoneticPr fontId="2"/>
  </si>
  <si>
    <t>336</t>
    <phoneticPr fontId="2"/>
  </si>
  <si>
    <t>337</t>
    <phoneticPr fontId="2"/>
  </si>
  <si>
    <t>338</t>
    <phoneticPr fontId="2"/>
  </si>
  <si>
    <t>740</t>
  </si>
  <si>
    <t>741</t>
  </si>
  <si>
    <t>742</t>
  </si>
  <si>
    <t>743</t>
  </si>
  <si>
    <t>744</t>
  </si>
  <si>
    <t>745</t>
  </si>
  <si>
    <t>746</t>
  </si>
  <si>
    <t>747</t>
  </si>
  <si>
    <t>749</t>
  </si>
  <si>
    <t>10</t>
    <phoneticPr fontId="2"/>
  </si>
  <si>
    <t>12</t>
  </si>
  <si>
    <t>13</t>
  </si>
  <si>
    <t>15</t>
  </si>
  <si>
    <t>16</t>
  </si>
  <si>
    <t>18</t>
  </si>
  <si>
    <t>19</t>
  </si>
  <si>
    <t>22</t>
  </si>
  <si>
    <t>伝記</t>
  </si>
  <si>
    <t>26</t>
    <phoneticPr fontId="2"/>
  </si>
  <si>
    <t>281</t>
  </si>
  <si>
    <t>日本</t>
  </si>
  <si>
    <t>282</t>
  </si>
  <si>
    <t>アジア</t>
  </si>
  <si>
    <t>283</t>
  </si>
  <si>
    <t>ヨーロッパ</t>
  </si>
  <si>
    <t>284</t>
  </si>
  <si>
    <t>アフリカ</t>
  </si>
  <si>
    <t>285</t>
  </si>
  <si>
    <t>北アメリカ</t>
  </si>
  <si>
    <t>286</t>
  </si>
  <si>
    <t>南アメリカ</t>
  </si>
  <si>
    <t>287</t>
  </si>
  <si>
    <t>288</t>
  </si>
  <si>
    <t>289</t>
  </si>
  <si>
    <t>個人伝記</t>
  </si>
  <si>
    <t>35</t>
    <phoneticPr fontId="2"/>
  </si>
  <si>
    <t>41</t>
    <phoneticPr fontId="2"/>
  </si>
  <si>
    <t>42</t>
    <phoneticPr fontId="2"/>
  </si>
  <si>
    <t>52</t>
    <phoneticPr fontId="2"/>
  </si>
  <si>
    <t>56</t>
    <phoneticPr fontId="2"/>
  </si>
  <si>
    <t>58</t>
    <phoneticPr fontId="2"/>
  </si>
  <si>
    <t>59</t>
    <phoneticPr fontId="2"/>
  </si>
  <si>
    <t>661</t>
  </si>
  <si>
    <t>662</t>
  </si>
  <si>
    <t>663</t>
  </si>
  <si>
    <t>664</t>
  </si>
  <si>
    <t>665</t>
  </si>
  <si>
    <t>666</t>
  </si>
  <si>
    <t>667</t>
  </si>
  <si>
    <t>668</t>
  </si>
  <si>
    <t>669</t>
  </si>
  <si>
    <t>67</t>
    <phoneticPr fontId="2"/>
  </si>
  <si>
    <t>68</t>
    <phoneticPr fontId="2"/>
  </si>
  <si>
    <t>69</t>
    <phoneticPr fontId="2"/>
  </si>
  <si>
    <t>70</t>
    <phoneticPr fontId="2"/>
  </si>
  <si>
    <t>71</t>
    <phoneticPr fontId="2"/>
  </si>
  <si>
    <t>72</t>
    <phoneticPr fontId="2"/>
  </si>
  <si>
    <t>73</t>
    <phoneticPr fontId="2"/>
  </si>
  <si>
    <t>75</t>
    <phoneticPr fontId="2"/>
  </si>
  <si>
    <t>76</t>
    <phoneticPr fontId="2"/>
  </si>
  <si>
    <t>77</t>
    <phoneticPr fontId="2"/>
  </si>
  <si>
    <t>78</t>
    <phoneticPr fontId="2"/>
  </si>
  <si>
    <t>79</t>
    <phoneticPr fontId="2"/>
  </si>
  <si>
    <t>81</t>
    <phoneticPr fontId="2"/>
  </si>
  <si>
    <t>82</t>
    <phoneticPr fontId="2"/>
  </si>
  <si>
    <t>83</t>
    <phoneticPr fontId="2"/>
  </si>
  <si>
    <t>84</t>
    <phoneticPr fontId="2"/>
  </si>
  <si>
    <t>85</t>
    <phoneticPr fontId="2"/>
  </si>
  <si>
    <t>86</t>
    <phoneticPr fontId="2"/>
  </si>
  <si>
    <t>87</t>
    <phoneticPr fontId="2"/>
  </si>
  <si>
    <t>88</t>
    <phoneticPr fontId="2"/>
  </si>
  <si>
    <t>89</t>
    <phoneticPr fontId="2"/>
  </si>
  <si>
    <t>90</t>
    <phoneticPr fontId="2"/>
  </si>
  <si>
    <t>92</t>
    <phoneticPr fontId="2"/>
  </si>
  <si>
    <t>93</t>
    <phoneticPr fontId="2"/>
  </si>
  <si>
    <t>94</t>
    <phoneticPr fontId="2"/>
  </si>
  <si>
    <t>95</t>
    <phoneticPr fontId="2"/>
  </si>
  <si>
    <t>96</t>
    <phoneticPr fontId="2"/>
  </si>
  <si>
    <t>97</t>
    <phoneticPr fontId="2"/>
  </si>
  <si>
    <t>98</t>
    <phoneticPr fontId="2"/>
  </si>
  <si>
    <t>99</t>
    <phoneticPr fontId="2"/>
  </si>
  <si>
    <t>植物学</t>
  </si>
  <si>
    <t>動物学</t>
  </si>
  <si>
    <t>101</t>
  </si>
  <si>
    <t>102</t>
  </si>
  <si>
    <t>哲学史</t>
  </si>
  <si>
    <t>103</t>
  </si>
  <si>
    <t>104</t>
  </si>
  <si>
    <t>105</t>
  </si>
  <si>
    <t>106</t>
  </si>
  <si>
    <t>107</t>
  </si>
  <si>
    <t>108</t>
  </si>
  <si>
    <t>109</t>
  </si>
  <si>
    <t>151</t>
  </si>
  <si>
    <t>152</t>
  </si>
  <si>
    <t>153</t>
  </si>
  <si>
    <t>職業倫理</t>
  </si>
  <si>
    <t>154</t>
  </si>
  <si>
    <t>社会倫理［社会道徳］</t>
  </si>
  <si>
    <t>155</t>
  </si>
  <si>
    <t>157</t>
  </si>
  <si>
    <t>158</t>
  </si>
  <si>
    <t>621</t>
  </si>
  <si>
    <t>622</t>
  </si>
  <si>
    <t>623</t>
  </si>
  <si>
    <t>624</t>
  </si>
  <si>
    <t>625</t>
  </si>
  <si>
    <t>果樹園芸</t>
  </si>
  <si>
    <t>626</t>
  </si>
  <si>
    <t>蔬菜園芸</t>
  </si>
  <si>
    <t>627</t>
  </si>
  <si>
    <t>花卉園芸［草花］</t>
  </si>
  <si>
    <t>628</t>
  </si>
  <si>
    <t>園芸利用</t>
  </si>
  <si>
    <t>629</t>
  </si>
  <si>
    <t>造園</t>
  </si>
  <si>
    <t>201</t>
  </si>
  <si>
    <t>202</t>
  </si>
  <si>
    <t>歴史補助学</t>
  </si>
  <si>
    <t>203</t>
  </si>
  <si>
    <t>204</t>
  </si>
  <si>
    <t>205</t>
  </si>
  <si>
    <t>206</t>
  </si>
  <si>
    <t>207</t>
  </si>
  <si>
    <t>208</t>
  </si>
  <si>
    <t>歴史学</t>
    <phoneticPr fontId="2"/>
  </si>
  <si>
    <t>歴史参考図書［レファレンスブック］</t>
    <phoneticPr fontId="2"/>
  </si>
  <si>
    <t>歴史逐次刊行物</t>
    <phoneticPr fontId="2"/>
  </si>
  <si>
    <t>歴史団体</t>
    <phoneticPr fontId="2"/>
  </si>
  <si>
    <t>23</t>
    <phoneticPr fontId="2"/>
  </si>
  <si>
    <t>24</t>
    <phoneticPr fontId="2"/>
  </si>
  <si>
    <t>25</t>
    <phoneticPr fontId="2"/>
  </si>
  <si>
    <t>27</t>
    <phoneticPr fontId="2"/>
  </si>
  <si>
    <t>28</t>
    <phoneticPr fontId="2"/>
  </si>
  <si>
    <t>221</t>
  </si>
  <si>
    <t>222</t>
  </si>
  <si>
    <t>223</t>
  </si>
  <si>
    <t>224</t>
  </si>
  <si>
    <t>225</t>
  </si>
  <si>
    <t>[226]</t>
  </si>
  <si>
    <t>227</t>
  </si>
  <si>
    <t>[228]</t>
  </si>
  <si>
    <t>229</t>
  </si>
  <si>
    <t>371</t>
  </si>
  <si>
    <t>372</t>
  </si>
  <si>
    <t>373</t>
  </si>
  <si>
    <t>374</t>
  </si>
  <si>
    <t>375</t>
  </si>
  <si>
    <t>376</t>
  </si>
  <si>
    <t>377</t>
  </si>
  <si>
    <t>378</t>
  </si>
  <si>
    <t>障害児教育［特別支援教育］</t>
  </si>
  <si>
    <t>379</t>
  </si>
  <si>
    <t>社会教育</t>
  </si>
  <si>
    <t>401</t>
  </si>
  <si>
    <t>402</t>
  </si>
  <si>
    <t>403</t>
  </si>
  <si>
    <t>405</t>
  </si>
  <si>
    <t>406</t>
  </si>
  <si>
    <t>407</t>
  </si>
  <si>
    <t>408</t>
  </si>
  <si>
    <t>409</t>
  </si>
  <si>
    <t>自然科学参考図書［レファレンスブック］</t>
    <phoneticPr fontId="2"/>
  </si>
  <si>
    <t>自然科学逐次刊行物</t>
    <phoneticPr fontId="2"/>
  </si>
  <si>
    <t>自然科学団体</t>
    <phoneticPr fontId="2"/>
  </si>
  <si>
    <t>311</t>
  </si>
  <si>
    <t>312</t>
  </si>
  <si>
    <t>313</t>
  </si>
  <si>
    <t>314</t>
  </si>
  <si>
    <t>議会</t>
  </si>
  <si>
    <t>315</t>
  </si>
  <si>
    <t>316</t>
  </si>
  <si>
    <t>317</t>
  </si>
  <si>
    <t>行政</t>
  </si>
  <si>
    <t>318</t>
  </si>
  <si>
    <t>341</t>
  </si>
  <si>
    <t>342</t>
  </si>
  <si>
    <t>343</t>
  </si>
  <si>
    <t>344</t>
  </si>
  <si>
    <t>345</t>
  </si>
  <si>
    <t>租税</t>
  </si>
  <si>
    <t>346</t>
  </si>
  <si>
    <t>347</t>
  </si>
  <si>
    <t>348</t>
  </si>
  <si>
    <t>349</t>
  </si>
  <si>
    <t>地方財政</t>
  </si>
  <si>
    <t>391</t>
  </si>
  <si>
    <t>392</t>
  </si>
  <si>
    <t>393</t>
  </si>
  <si>
    <t>394</t>
  </si>
  <si>
    <t>395</t>
  </si>
  <si>
    <t>396</t>
  </si>
  <si>
    <t>陸軍</t>
  </si>
  <si>
    <t>397</t>
  </si>
  <si>
    <t>海軍</t>
  </si>
  <si>
    <t>398</t>
  </si>
  <si>
    <t>空軍</t>
  </si>
  <si>
    <t>399</t>
  </si>
  <si>
    <t>601</t>
  </si>
  <si>
    <t>602</t>
  </si>
  <si>
    <t>603</t>
  </si>
  <si>
    <t>604</t>
  </si>
  <si>
    <t>605</t>
  </si>
  <si>
    <t>606</t>
  </si>
  <si>
    <t>607</t>
  </si>
  <si>
    <t>608</t>
  </si>
  <si>
    <t>609</t>
  </si>
  <si>
    <t>産業参考図書［レファレンスブック］</t>
    <phoneticPr fontId="2"/>
  </si>
  <si>
    <t>産業逐次刊行物</t>
    <phoneticPr fontId="2"/>
  </si>
  <si>
    <t>産業団体</t>
    <phoneticPr fontId="2"/>
  </si>
  <si>
    <t>倫理各論</t>
    <phoneticPr fontId="2"/>
  </si>
  <si>
    <t>倫理武士道</t>
  </si>
  <si>
    <t>倫理武士道</t>
    <phoneticPr fontId="2"/>
  </si>
  <si>
    <t>倫理その他の特定主題</t>
    <phoneticPr fontId="2"/>
  </si>
  <si>
    <t>社会科学参考図書［レファレンスブック］</t>
    <phoneticPr fontId="2"/>
  </si>
  <si>
    <t>社会科学逐次刊行物</t>
    <phoneticPr fontId="2"/>
  </si>
  <si>
    <t>社会科学団体</t>
    <phoneticPr fontId="2"/>
  </si>
  <si>
    <t>地誌･オセアニア､両極地方</t>
  </si>
  <si>
    <t>社会科学理論､方法論</t>
  </si>
  <si>
    <t>経済史･事情､経済体制</t>
  </si>
  <si>
    <t>医学､薬学</t>
  </si>
  <si>
    <t>技術､工学</t>
  </si>
  <si>
    <t>建設工学､土木工学</t>
  </si>
  <si>
    <t>森林立地､,造林</t>
  </si>
  <si>
    <t>地誌･ヨーロッパ</t>
  </si>
  <si>
    <t>地誌･アフリカ</t>
  </si>
  <si>
    <t>地誌･北アメリカ</t>
  </si>
  <si>
    <t>地誌･南アメリカ</t>
  </si>
  <si>
    <t>地誌･海洋</t>
  </si>
  <si>
    <t>政治･経済･社会･文化事情</t>
  </si>
  <si>
    <t>政治史･事情</t>
  </si>
  <si>
    <t>国家と個人･宗教･民族</t>
  </si>
  <si>
    <t>財政史･事情</t>
  </si>
  <si>
    <t>社会:生活･消費者問題</t>
  </si>
  <si>
    <t>教育史･事情</t>
  </si>
  <si>
    <t>幼児･初等･中等教育</t>
  </si>
  <si>
    <t>社会･家庭生活の習俗</t>
  </si>
  <si>
    <t>国防政策･行政･法令</t>
  </si>
  <si>
    <t>科学史･事情</t>
  </si>
  <si>
    <t>各種の金属鉱床･採掘</t>
  </si>
  <si>
    <t>園芸経済･行政･経営</t>
  </si>
  <si>
    <t>園芸史･事情</t>
  </si>
  <si>
    <t>水産経済･行政･経営</t>
  </si>
  <si>
    <t>水産業および漁業史･事情</t>
  </si>
  <si>
    <t>写真器械･材料</t>
  </si>
  <si>
    <t>ｱｼﾞｱ史･朝鮮</t>
    <phoneticPr fontId="2"/>
  </si>
  <si>
    <t>ｱｼﾞｱ史･中国</t>
    <phoneticPr fontId="2"/>
  </si>
  <si>
    <t>ｱｼﾞｱ史･東南アジア</t>
  </si>
  <si>
    <t>ｱｼﾞｱ史･東南アジア</t>
    <phoneticPr fontId="2"/>
  </si>
  <si>
    <t>ｱｼﾞｱ史･インドネシア</t>
    <phoneticPr fontId="2"/>
  </si>
  <si>
    <t>ｱｼﾞｱ史･インド</t>
    <phoneticPr fontId="2"/>
  </si>
  <si>
    <t>ｱｼﾞｱ史･アラブ諸国　→227</t>
    <phoneticPr fontId="2"/>
  </si>
  <si>
    <t>ｱｼﾞｱ史･アジアロシア</t>
    <phoneticPr fontId="2"/>
  </si>
  <si>
    <t>化学工業</t>
    <phoneticPr fontId="2"/>
  </si>
  <si>
    <t>化学工業･燃料､爆発物</t>
  </si>
  <si>
    <t>化学工業･燃料､爆発物</t>
    <phoneticPr fontId="2"/>
  </si>
  <si>
    <t>産業政策･行政､総合開発</t>
    <phoneticPr fontId="2"/>
  </si>
  <si>
    <t>知識､学問､学術</t>
  </si>
  <si>
    <t>情報学､情報科学</t>
  </si>
  <si>
    <t>図書館､図書館情報学</t>
  </si>
  <si>
    <t>図書､書誌学</t>
  </si>
  <si>
    <t>百科事典､用語索引</t>
  </si>
  <si>
    <t>一般論文集､一般講演集､雑著</t>
  </si>
  <si>
    <t>逐次刊行物､一般年鑑</t>
  </si>
  <si>
    <t>団体､博物館</t>
  </si>
  <si>
    <t>ジャーナリズム､新聞</t>
  </si>
  <si>
    <t>叢書､全集､選集</t>
  </si>
  <si>
    <t>貴重書､郷土資料､その他の特別コレクション</t>
  </si>
  <si>
    <t>倫理学､道徳</t>
  </si>
  <si>
    <t>家庭倫理､性倫理</t>
  </si>
  <si>
    <t>倫理国体論､詔勅</t>
  </si>
  <si>
    <t>倫理報徳教､石門心学</t>
  </si>
  <si>
    <t>倫理人生訓､教訓</t>
  </si>
  <si>
    <t>キリスト教､ユダヤ教</t>
  </si>
  <si>
    <t>歴史､世界史､文化史</t>
  </si>
  <si>
    <t>歴史叢書､全集､選集</t>
  </si>
  <si>
    <t>世界史､文化史</t>
  </si>
  <si>
    <t>アジア史､東洋史</t>
  </si>
  <si>
    <t>ｱｼﾞｱ史･西南アジア､中東［中近東］　→227</t>
  </si>
  <si>
    <t>ｱｼﾞｱ史･西南アジア､中東［中近東］</t>
  </si>
  <si>
    <t>ヨーロッパ史､西洋史</t>
  </si>
  <si>
    <t>オセアニア史､両極地方史</t>
  </si>
  <si>
    <t>オセアニア､両極地方</t>
  </si>
  <si>
    <t>系譜､家史､皇室</t>
  </si>
  <si>
    <t>地理､地誌､紀行</t>
  </si>
  <si>
    <t>社会科学叢書､全集､選集</t>
  </si>
  <si>
    <t>政治学､政治思想</t>
  </si>
  <si>
    <t>国家の形態､政治体制</t>
  </si>
  <si>
    <t>政党､政治結社</t>
  </si>
  <si>
    <t>地方自治､地方行政</t>
  </si>
  <si>
    <t>外交､国際問題</t>
  </si>
  <si>
    <t>経済学､経済思想</t>
  </si>
  <si>
    <t>経済政策､国際経済</t>
  </si>
  <si>
    <t>人口､土地､資源</t>
  </si>
  <si>
    <t>企業､経営</t>
  </si>
  <si>
    <t>貨幣､通貨</t>
  </si>
  <si>
    <t>金融､銀行､信託</t>
  </si>
  <si>
    <t>財政学､財政思想</t>
  </si>
  <si>
    <t>財政政策､財務行政</t>
  </si>
  <si>
    <t>予算､決算</t>
  </si>
  <si>
    <t>公債､国債</t>
  </si>
  <si>
    <t>専売､国有財産</t>
  </si>
  <si>
    <t>社会史､社会体制</t>
  </si>
  <si>
    <t>社会:労働経済､労働問題</t>
  </si>
  <si>
    <t>教育学､教育思想</t>
  </si>
  <si>
    <t>教育政策､教育制度､教育行財政</t>
  </si>
  <si>
    <t>学校経営･管理､学校保健</t>
  </si>
  <si>
    <t>教育課程､学習指導､教科別教育</t>
  </si>
  <si>
    <t>大学､高等･専門教育､学術行政</t>
  </si>
  <si>
    <t>風俗習慣､民俗学､民族学</t>
  </si>
  <si>
    <t>風俗史､民俗誌､民族誌</t>
  </si>
  <si>
    <t>通過儀礼､冠婚葬祭</t>
  </si>
  <si>
    <t>年中行事､祭礼</t>
  </si>
  <si>
    <t>民間信仰､迷信［俗信］</t>
  </si>
  <si>
    <t>伝説､民話［昔話］</t>
  </si>
  <si>
    <t>民族学､文化人類学</t>
  </si>
  <si>
    <t>国防､軍事</t>
  </si>
  <si>
    <t>戦争､戦略､戦術</t>
  </si>
  <si>
    <t>国防史･事情､軍事史･事情</t>
  </si>
  <si>
    <t>軍事医学､兵食</t>
  </si>
  <si>
    <t>軍事施設､軍需品</t>
  </si>
  <si>
    <t>古代兵法､軍学</t>
  </si>
  <si>
    <t>科学理論､科学哲学</t>
  </si>
  <si>
    <t>自然科学研究法､指導法､科学教育</t>
  </si>
  <si>
    <t>自然科学叢書､全集､選集</t>
  </si>
  <si>
    <t>科学技術政策､科学技術行政</t>
  </si>
  <si>
    <t>天文学､宇宙科学</t>
  </si>
  <si>
    <t>太陽､太陽物理学</t>
  </si>
  <si>
    <t>地球科学､地学</t>
  </si>
  <si>
    <t>生物科学､一般生物学</t>
  </si>
  <si>
    <t>理論生物学､生命論</t>
  </si>
  <si>
    <t>生物地理､生物誌</t>
  </si>
  <si>
    <t>植物地理､植物誌</t>
  </si>
  <si>
    <t>藻類､菌類</t>
  </si>
  <si>
    <t>動物地理､動物誌</t>
  </si>
  <si>
    <t>軟体動物､貝類学</t>
  </si>
  <si>
    <t>技術研究法､指導法､教育</t>
  </si>
  <si>
    <t>技術叢書､全集､選集</t>
  </si>
  <si>
    <t>工業､工業経済</t>
  </si>
  <si>
    <t>土木力学､建設材料</t>
  </si>
  <si>
    <t>機械工学､原子力工学</t>
  </si>
  <si>
    <t>海洋工学､船舶工学､兵器､軍事工学</t>
  </si>
  <si>
    <t>兵器､軍事工学</t>
  </si>
  <si>
    <t>金属工学､鉱山工学</t>
  </si>
  <si>
    <t>採鉱､選鉱</t>
  </si>
  <si>
    <t>冶金､合金</t>
  </si>
  <si>
    <t>金属加工､製造冶金</t>
  </si>
  <si>
    <t>非金属鉱物､土石採取業</t>
  </si>
  <si>
    <t>家政学､生活科学</t>
  </si>
  <si>
    <t>産業史･事情､物産誌</t>
  </si>
  <si>
    <t>産業研究法､指導法､産業教育</t>
  </si>
  <si>
    <t>産業叢書､全集､選集</t>
  </si>
  <si>
    <t>産業度量衡､計量法</t>
  </si>
  <si>
    <t>園芸､造園</t>
  </si>
  <si>
    <t>園芸植物学､病虫害</t>
  </si>
  <si>
    <t>温室､温床､園芸用具</t>
  </si>
  <si>
    <t>畜産業､獣医学</t>
  </si>
  <si>
    <t>林業､狩猟</t>
  </si>
  <si>
    <t>漁労､漁業各論</t>
  </si>
  <si>
    <t>漁船､漁具</t>
  </si>
  <si>
    <t>水産増殖､養殖業</t>
  </si>
  <si>
    <t>水産製造､水産食品</t>
  </si>
  <si>
    <t>水産物利用､水産利用工業</t>
  </si>
  <si>
    <t>製塩､塩業</t>
  </si>
  <si>
    <t>運輸､交通､観光事業</t>
  </si>
  <si>
    <t>芸術､美術</t>
  </si>
  <si>
    <t>彫刻､オブジェ</t>
  </si>
  <si>
    <t>絵画､書､書道</t>
  </si>
  <si>
    <t>版画､印章､篆刻､印譜</t>
  </si>
  <si>
    <t>写真､印刷</t>
  </si>
  <si>
    <t>現像､印画</t>
  </si>
  <si>
    <t>音楽､舞踏､バレエ</t>
  </si>
  <si>
    <t>演劇､映画､大衆芸能</t>
  </si>
  <si>
    <t>スポーツ､体育</t>
  </si>
  <si>
    <t>諸芸､娯楽</t>
  </si>
  <si>
    <t>中国語､その他の東洋の諸言語</t>
  </si>
  <si>
    <t>ドイツ語､その他のゲルマン諸語</t>
  </si>
  <si>
    <t>フランス語､プロバンス語</t>
  </si>
  <si>
    <t>スペイン語､ポルトガル語</t>
  </si>
  <si>
    <t>イタリア語､その他のロマンス諸語</t>
  </si>
  <si>
    <t>ロシア語､その他のスラブ諸語</t>
  </si>
  <si>
    <t>中国文学､その他の東洋文学</t>
  </si>
  <si>
    <t>ドイツ文学､その他のゲルマン文学</t>
  </si>
  <si>
    <t>フランス文学､プロバンス文学</t>
  </si>
  <si>
    <t>スペイン文学､ポルトガル文学</t>
  </si>
  <si>
    <t>イタリア文学､その他のロマンス文学</t>
  </si>
  <si>
    <t>ロシア語･ソビエト文学､その他のスラブ文学</t>
  </si>
  <si>
    <t>技術史､工学史</t>
    <phoneticPr fontId="2"/>
  </si>
  <si>
    <t>519</t>
    <phoneticPr fontId="2"/>
  </si>
  <si>
    <r>
      <rPr>
        <sz val="12"/>
        <color rgb="FF000000"/>
        <rFont val="ＭＳ 明朝"/>
        <family val="1"/>
        <charset val="128"/>
      </rPr>
      <t>社会</t>
    </r>
    <r>
      <rPr>
        <sz val="12"/>
        <color rgb="FF000000"/>
        <rFont val="Times New Roman"/>
        <family val="1"/>
      </rPr>
      <t>:</t>
    </r>
    <r>
      <rPr>
        <sz val="12"/>
        <color rgb="FF000000"/>
        <rFont val="ＭＳ 明朝"/>
        <family val="1"/>
        <charset val="128"/>
      </rPr>
      <t>家族､男性･女性､老人問題</t>
    </r>
    <phoneticPr fontId="2"/>
  </si>
  <si>
    <t>哲学理論</t>
    <phoneticPr fontId="2"/>
  </si>
  <si>
    <r>
      <rPr>
        <sz val="12"/>
        <color rgb="FF000000"/>
        <rFont val="ＭＳ 明朝"/>
        <family val="1"/>
        <charset val="128"/>
      </rPr>
      <t>哲学</t>
    </r>
    <r>
      <rPr>
        <sz val="12"/>
        <color rgb="FF000000"/>
        <rFont val="Times New Roman"/>
        <family val="1"/>
      </rPr>
      <t>;</t>
    </r>
    <r>
      <rPr>
        <sz val="12"/>
        <color rgb="FF000000"/>
        <rFont val="ＭＳ 明朝"/>
        <family val="1"/>
        <charset val="128"/>
      </rPr>
      <t>参考図書［レファレンスブック］</t>
    </r>
    <phoneticPr fontId="2"/>
  </si>
  <si>
    <r>
      <rPr>
        <sz val="12"/>
        <color rgb="FF000000"/>
        <rFont val="ＭＳ 明朝"/>
        <family val="1"/>
        <charset val="128"/>
      </rPr>
      <t>哲学</t>
    </r>
    <r>
      <rPr>
        <sz val="12"/>
        <color rgb="FF000000"/>
        <rFont val="Times New Roman"/>
        <family val="1"/>
      </rPr>
      <t>;</t>
    </r>
    <r>
      <rPr>
        <sz val="12"/>
        <color rgb="FF000000"/>
        <rFont val="ＭＳ 明朝"/>
        <family val="1"/>
        <charset val="128"/>
      </rPr>
      <t>逐次刊行物</t>
    </r>
    <phoneticPr fontId="2"/>
  </si>
  <si>
    <r>
      <rPr>
        <sz val="12"/>
        <color rgb="FF000000"/>
        <rFont val="ＭＳ 明朝"/>
        <family val="1"/>
        <charset val="128"/>
      </rPr>
      <t>哲学</t>
    </r>
    <r>
      <rPr>
        <sz val="12"/>
        <color rgb="FF000000"/>
        <rFont val="Times New Roman"/>
        <family val="1"/>
      </rPr>
      <t>;</t>
    </r>
    <r>
      <rPr>
        <sz val="12"/>
        <color rgb="FF000000"/>
        <rFont val="ＭＳ 明朝"/>
        <family val="1"/>
        <charset val="128"/>
      </rPr>
      <t>団体</t>
    </r>
    <phoneticPr fontId="2"/>
  </si>
  <si>
    <r>
      <rPr>
        <sz val="12"/>
        <color rgb="FF000000"/>
        <rFont val="ＭＳ 明朝"/>
        <family val="1"/>
        <charset val="128"/>
      </rPr>
      <t>哲学</t>
    </r>
    <r>
      <rPr>
        <sz val="12"/>
        <color rgb="FF000000"/>
        <rFont val="Times New Roman"/>
        <family val="1"/>
      </rPr>
      <t>;</t>
    </r>
    <r>
      <rPr>
        <sz val="12"/>
        <color rgb="FF000000"/>
        <rFont val="ＭＳ 明朝"/>
        <family val="1"/>
        <charset val="128"/>
      </rPr>
      <t>叢書､全集､選集</t>
    </r>
    <phoneticPr fontId="2"/>
  </si>
  <si>
    <r>
      <rPr>
        <sz val="12"/>
        <color rgb="FF000000"/>
        <rFont val="ＭＳ 明朝"/>
        <family val="1"/>
        <charset val="128"/>
      </rPr>
      <t>哲学</t>
    </r>
    <r>
      <rPr>
        <sz val="12"/>
        <color rgb="FF000000"/>
        <rFont val="Times New Roman"/>
        <family val="1"/>
      </rPr>
      <t>;</t>
    </r>
    <r>
      <rPr>
        <sz val="12"/>
        <color rgb="FF000000"/>
        <rFont val="ＭＳ 明朝"/>
        <family val="1"/>
        <charset val="128"/>
      </rPr>
      <t>研究法､指導法､教育</t>
    </r>
    <phoneticPr fontId="2"/>
  </si>
  <si>
    <t>歴史研究法､指導法､教育</t>
    <phoneticPr fontId="2"/>
  </si>
  <si>
    <t>社会科学研究法､指導法､教育</t>
    <phoneticPr fontId="2"/>
  </si>
  <si>
    <t>哲学;論文･評論･講演集</t>
  </si>
  <si>
    <t>歴史論文･評論･講演集</t>
  </si>
  <si>
    <t>社会科学論文･評論･講演集</t>
  </si>
  <si>
    <t>産業論文･評論･講演集</t>
    <phoneticPr fontId="2"/>
  </si>
  <si>
    <r>
      <rPr>
        <sz val="12"/>
        <color rgb="FF000000"/>
        <rFont val="ＭＳ 明朝"/>
        <family val="1"/>
        <charset val="128"/>
      </rPr>
      <t>自然科学</t>
    </r>
    <r>
      <rPr>
        <sz val="12"/>
        <color rgb="FF000000"/>
        <rFont val="游ゴシック"/>
        <family val="1"/>
        <charset val="128"/>
      </rPr>
      <t>論文･評論･講演集</t>
    </r>
    <phoneticPr fontId="2"/>
  </si>
  <si>
    <t>技術､工学論文･評論･講演集</t>
    <phoneticPr fontId="2"/>
  </si>
  <si>
    <t>柴田裕之</t>
  </si>
  <si>
    <t>柴田裕之</t>
    <phoneticPr fontId="2"/>
  </si>
  <si>
    <t>265p</t>
    <phoneticPr fontId="2"/>
  </si>
  <si>
    <t>20cm</t>
    <phoneticPr fontId="2"/>
  </si>
  <si>
    <t>469</t>
    <phoneticPr fontId="2"/>
  </si>
  <si>
    <t>ホモ・デウス(上)</t>
    <rPh sb="7" eb="8">
      <t>ジョウ</t>
    </rPh>
    <phoneticPr fontId="2"/>
  </si>
  <si>
    <t>テクノロジーとサイエンスの未来</t>
    <phoneticPr fontId="2"/>
  </si>
  <si>
    <t>ホモ・デウス(下)</t>
    <rPh sb="7" eb="8">
      <t>シタ</t>
    </rPh>
    <phoneticPr fontId="2"/>
  </si>
  <si>
    <t>284p</t>
  </si>
  <si>
    <t>18-34</t>
  </si>
  <si>
    <t>18-34</t>
    <phoneticPr fontId="2"/>
  </si>
  <si>
    <t>18-35</t>
  </si>
  <si>
    <t>18-35</t>
    <phoneticPr fontId="2"/>
  </si>
  <si>
    <t>ホモ・デウス(上)</t>
  </si>
  <si>
    <t>ホモ・デウス(下)</t>
  </si>
  <si>
    <t>技術､工学論文･評論･講演集</t>
  </si>
  <si>
    <t>自然科学論文･評論･講演集</t>
  </si>
  <si>
    <t>中川浩之</t>
    <phoneticPr fontId="2"/>
  </si>
  <si>
    <t>行ラベル</t>
  </si>
  <si>
    <t>個数 / 年</t>
  </si>
  <si>
    <t>年</t>
    <rPh sb="0" eb="1">
      <t>ネン</t>
    </rPh>
    <phoneticPr fontId="46"/>
  </si>
  <si>
    <t>池上徹彦</t>
    <phoneticPr fontId="2"/>
  </si>
  <si>
    <t>A1-06</t>
    <phoneticPr fontId="2"/>
  </si>
  <si>
    <t>「地球環境展」第6回</t>
    <rPh sb="1" eb="5">
      <t>チキュウカンキョウ</t>
    </rPh>
    <rPh sb="5" eb="6">
      <t>テン</t>
    </rPh>
    <rPh sb="7" eb="8">
      <t>ダイ</t>
    </rPh>
    <rPh sb="9" eb="10">
      <t>カイ</t>
    </rPh>
    <phoneticPr fontId="2"/>
  </si>
  <si>
    <t>第6回</t>
    <phoneticPr fontId="2"/>
  </si>
  <si>
    <t>A1-06</t>
  </si>
  <si>
    <t>「地球環境展」第6回</t>
  </si>
  <si>
    <t>川口章子</t>
    <rPh sb="0" eb="2">
      <t>カワグチ</t>
    </rPh>
    <rPh sb="2" eb="4">
      <t>ショウコ</t>
    </rPh>
    <phoneticPr fontId="2"/>
  </si>
  <si>
    <t>アゲハチョウの世界</t>
    <rPh sb="7" eb="9">
      <t>セカイ</t>
    </rPh>
    <phoneticPr fontId="2"/>
  </si>
  <si>
    <t>その進化と多様性</t>
    <rPh sb="2" eb="4">
      <t>シンカ</t>
    </rPh>
    <rPh sb="5" eb="8">
      <t>タヨウセイ</t>
    </rPh>
    <phoneticPr fontId="2"/>
  </si>
  <si>
    <t>食草選択と擬態の謎にせまる。約150種の美しいアゲハチョウが見せる多様性ワールド。</t>
    <rPh sb="0" eb="1">
      <t>ショク</t>
    </rPh>
    <rPh sb="1" eb="2">
      <t>ソウ</t>
    </rPh>
    <rPh sb="2" eb="4">
      <t>センタク</t>
    </rPh>
    <rPh sb="5" eb="7">
      <t>ギタイ</t>
    </rPh>
    <rPh sb="8" eb="9">
      <t>ナゾ</t>
    </rPh>
    <rPh sb="14" eb="15">
      <t>ヤク</t>
    </rPh>
    <rPh sb="18" eb="19">
      <t>シュ</t>
    </rPh>
    <rPh sb="20" eb="21">
      <t>ウツク</t>
    </rPh>
    <rPh sb="30" eb="31">
      <t>ミ</t>
    </rPh>
    <rPh sb="33" eb="36">
      <t>タヨウセイ</t>
    </rPh>
    <phoneticPr fontId="2"/>
  </si>
  <si>
    <t>吉川寛・海野和男</t>
    <rPh sb="0" eb="2">
      <t>ヨシカワ</t>
    </rPh>
    <rPh sb="2" eb="3">
      <t>ヒロシ</t>
    </rPh>
    <rPh sb="4" eb="6">
      <t>ウンノ</t>
    </rPh>
    <rPh sb="6" eb="8">
      <t>カズオ</t>
    </rPh>
    <phoneticPr fontId="2"/>
  </si>
  <si>
    <t>平凡社</t>
    <rPh sb="0" eb="3">
      <t>ヘイボンシャ</t>
    </rPh>
    <phoneticPr fontId="2"/>
  </si>
  <si>
    <t>19-01</t>
    <phoneticPr fontId="2"/>
  </si>
  <si>
    <t>19-02</t>
    <phoneticPr fontId="2"/>
  </si>
  <si>
    <t>日本が売られる</t>
    <rPh sb="0" eb="2">
      <t>ニホン</t>
    </rPh>
    <rPh sb="3" eb="4">
      <t>ウ</t>
    </rPh>
    <phoneticPr fontId="2"/>
  </si>
  <si>
    <t>日本で今､起きているとんでもないこと。米港､中国､EUのハゲタカどもが日本を買い漁っている！日本は出血大ｾｰﾙ中。日本が根こそぎ奪われる！</t>
    <rPh sb="0" eb="2">
      <t>ニホン</t>
    </rPh>
    <rPh sb="3" eb="4">
      <t>イマ</t>
    </rPh>
    <rPh sb="5" eb="6">
      <t>オ</t>
    </rPh>
    <rPh sb="19" eb="20">
      <t>ベイ</t>
    </rPh>
    <rPh sb="20" eb="21">
      <t>コウ</t>
    </rPh>
    <rPh sb="22" eb="24">
      <t>チュウゴク</t>
    </rPh>
    <rPh sb="35" eb="37">
      <t>ニホン</t>
    </rPh>
    <rPh sb="38" eb="39">
      <t>カ</t>
    </rPh>
    <rPh sb="40" eb="41">
      <t>アサ</t>
    </rPh>
    <rPh sb="46" eb="48">
      <t>ニホン</t>
    </rPh>
    <rPh sb="49" eb="51">
      <t>シュッケツ</t>
    </rPh>
    <rPh sb="51" eb="52">
      <t>ダイ</t>
    </rPh>
    <rPh sb="55" eb="56">
      <t>チュウ</t>
    </rPh>
    <rPh sb="57" eb="59">
      <t>ニホン</t>
    </rPh>
    <rPh sb="60" eb="61">
      <t>ネ</t>
    </rPh>
    <rPh sb="64" eb="65">
      <t>ウバ</t>
    </rPh>
    <phoneticPr fontId="2"/>
  </si>
  <si>
    <t>堤未果</t>
    <rPh sb="0" eb="1">
      <t>ツツミ</t>
    </rPh>
    <rPh sb="1" eb="3">
      <t>ミカ</t>
    </rPh>
    <phoneticPr fontId="2"/>
  </si>
  <si>
    <t>幻冬舎</t>
    <rPh sb="0" eb="3">
      <t>ゲントウシャ</t>
    </rPh>
    <phoneticPr fontId="2"/>
  </si>
  <si>
    <t>幻冬舎新書</t>
    <rPh sb="0" eb="3">
      <t>ゲントウシャ</t>
    </rPh>
    <rPh sb="3" eb="5">
      <t>シンショ</t>
    </rPh>
    <phoneticPr fontId="2"/>
  </si>
  <si>
    <t>151p</t>
    <phoneticPr fontId="2"/>
  </si>
  <si>
    <t>25cm</t>
  </si>
  <si>
    <t>動物園､哺乳類､鳥類､爬虫類､昆虫</t>
    <rPh sb="0" eb="3">
      <t>ドウブツエン</t>
    </rPh>
    <rPh sb="4" eb="7">
      <t>ホニュウルイ</t>
    </rPh>
    <rPh sb="8" eb="10">
      <t>チョウルイ</t>
    </rPh>
    <rPh sb="11" eb="14">
      <t>ハチュウルイ</t>
    </rPh>
    <rPh sb="15" eb="17">
      <t>コンチュウ</t>
    </rPh>
    <phoneticPr fontId="2"/>
  </si>
  <si>
    <t>動物</t>
    <phoneticPr fontId="2"/>
  </si>
  <si>
    <t>動物</t>
    <phoneticPr fontId="2"/>
  </si>
  <si>
    <t>291p</t>
    <phoneticPr fontId="2"/>
  </si>
  <si>
    <t>政経</t>
    <phoneticPr fontId="2"/>
  </si>
  <si>
    <t>政経</t>
    <phoneticPr fontId="2"/>
  </si>
  <si>
    <t>栗野哲郎</t>
    <rPh sb="0" eb="4">
      <t>クリノテツロウ</t>
    </rPh>
    <phoneticPr fontId="2"/>
  </si>
  <si>
    <t>19-01</t>
  </si>
  <si>
    <t>アゲハチョウの世界</t>
  </si>
  <si>
    <t>19-02</t>
  </si>
  <si>
    <t>日本が売られる</t>
  </si>
  <si>
    <t>谷井 一彦</t>
    <phoneticPr fontId="2"/>
  </si>
  <si>
    <t>大</t>
  </si>
  <si>
    <t>A4変形</t>
  </si>
  <si>
    <t>A4ﾅﾐ</t>
  </si>
  <si>
    <t>46判</t>
  </si>
  <si>
    <t>A6</t>
  </si>
  <si>
    <t>大大</t>
  </si>
  <si>
    <t>ｷｶﾞｲ判</t>
  </si>
  <si>
    <t>?</t>
    <phoneticPr fontId="2"/>
  </si>
  <si>
    <t>19-03</t>
    <phoneticPr fontId="2"/>
  </si>
  <si>
    <t>たたかう地理学</t>
    <rPh sb="4" eb="7">
      <t>チリガク</t>
    </rPh>
    <phoneticPr fontId="2"/>
  </si>
  <si>
    <t>19-04</t>
    <phoneticPr fontId="2"/>
  </si>
  <si>
    <t>地球は「砂漠」という資源をもっている</t>
    <rPh sb="0" eb="2">
      <t>チキュウ</t>
    </rPh>
    <rPh sb="4" eb="6">
      <t>サバク</t>
    </rPh>
    <rPh sb="10" eb="12">
      <t>シゲン</t>
    </rPh>
    <phoneticPr fontId="2"/>
  </si>
  <si>
    <t>小野有五</t>
    <rPh sb="2" eb="4">
      <t>ユウゴ</t>
    </rPh>
    <phoneticPr fontId="2"/>
  </si>
  <si>
    <t>12/4/44</t>
  </si>
  <si>
    <t>古今書院</t>
    <rPh sb="0" eb="2">
      <t>コキン</t>
    </rPh>
    <rPh sb="2" eb="4">
      <t>ショイン</t>
    </rPh>
    <phoneticPr fontId="2"/>
  </si>
  <si>
    <t>中川浩之</t>
  </si>
  <si>
    <t>Active Geography</t>
    <phoneticPr fontId="2"/>
  </si>
  <si>
    <t>１　Ｗａｌｋ　歩く
２　Ｃｏｎｎｅｃｔ　むすぶ
３　Ｔｅａｃｈ　教える
４　Ａｃｔ　演じる
５　Ｃｈａｎｇｅ　変える
６　Ｔｒｉａｌ　訴える
７　Ｉｍａｇｉｎｅ　イマジン</t>
    <phoneticPr fontId="2"/>
  </si>
  <si>
    <t>A5</t>
    <phoneticPr fontId="2"/>
  </si>
  <si>
    <t>B6</t>
    <phoneticPr fontId="2"/>
  </si>
  <si>
    <t>シルクロード・ジェネシスの構想</t>
    <phoneticPr fontId="2"/>
  </si>
  <si>
    <t>１章　宇宙船地球号の現状
２章　未来への明るい序章―「ＳＲＧ構想」
３章　「太陽光発電」に膨らむ期待
４章　壮大な「ＳＲＧ構想」を中国でスタート
５章　「実現」というキャンパスに描く夢</t>
    <phoneticPr fontId="2"/>
  </si>
  <si>
    <t>SRG研究会:監修
柴野利彦:著</t>
    <rPh sb="3" eb="6">
      <t>ケンキュウカイ</t>
    </rPh>
    <rPh sb="7" eb="9">
      <t>カンシュウ</t>
    </rPh>
    <rPh sb="10" eb="12">
      <t>シバノ</t>
    </rPh>
    <rPh sb="12" eb="14">
      <t>トシヒコ</t>
    </rPh>
    <rPh sb="15" eb="16">
      <t>チョ</t>
    </rPh>
    <phoneticPr fontId="2"/>
  </si>
  <si>
    <t>「砂漠」は不毛のだいちではない｡
一面にふりそそぐ太陽の光を､ｴﾈﾙｷﾞｰとして活用する壮大なｼﾅﾘｵ｡
八人の具術者たちが提案するｻﾃｨﾅﾌﾞﾙ･ｼｽﾃﾑ｡</t>
    <rPh sb="1" eb="3">
      <t>サバク</t>
    </rPh>
    <rPh sb="5" eb="7">
      <t>フモウ</t>
    </rPh>
    <rPh sb="17" eb="19">
      <t>イチメン</t>
    </rPh>
    <rPh sb="25" eb="27">
      <t>タイヨウ</t>
    </rPh>
    <rPh sb="28" eb="29">
      <t>ヒカリ</t>
    </rPh>
    <rPh sb="40" eb="42">
      <t>カツヨウ</t>
    </rPh>
    <rPh sb="44" eb="46">
      <t>ソウダイ</t>
    </rPh>
    <rPh sb="53" eb="55">
      <t>ハチニン</t>
    </rPh>
    <rPh sb="56" eb="57">
      <t>グ</t>
    </rPh>
    <rPh sb="57" eb="58">
      <t>ジュツ</t>
    </rPh>
    <rPh sb="58" eb="59">
      <t>シャ</t>
    </rPh>
    <rPh sb="62" eb="64">
      <t>テイアン</t>
    </rPh>
    <phoneticPr fontId="2"/>
  </si>
  <si>
    <t>454</t>
  </si>
  <si>
    <t>地形学</t>
  </si>
  <si>
    <t>455</t>
  </si>
  <si>
    <t>地質学</t>
  </si>
  <si>
    <t>456</t>
  </si>
  <si>
    <t>地史学. 層位学</t>
  </si>
  <si>
    <t>457</t>
  </si>
  <si>
    <t>古生物学. 化石</t>
  </si>
  <si>
    <t>458</t>
  </si>
  <si>
    <t>岩石学</t>
  </si>
  <si>
    <t>459</t>
  </si>
  <si>
    <t>鉱物学</t>
  </si>
  <si>
    <t>「内容照会」シートの「内容照会Key」欄(1行目)に入力し、ENTER。</t>
    <rPh sb="22" eb="24">
      <t>ギョウメ</t>
    </rPh>
    <phoneticPr fontId="2"/>
  </si>
  <si>
    <t>並び順は、本の「収納場所」(サイズ)別に、「蔵書番号」順です。</t>
    <rPh sb="0" eb="1">
      <t>ナラ</t>
    </rPh>
    <rPh sb="2" eb="3">
      <t>ジュン</t>
    </rPh>
    <rPh sb="5" eb="6">
      <t>ホン</t>
    </rPh>
    <rPh sb="8" eb="10">
      <t>シュウノウ</t>
    </rPh>
    <rPh sb="10" eb="12">
      <t>バショ</t>
    </rPh>
    <rPh sb="18" eb="19">
      <t>ベツ</t>
    </rPh>
    <rPh sb="22" eb="24">
      <t>ゾウショ</t>
    </rPh>
    <rPh sb="24" eb="26">
      <t>バンゴウ</t>
    </rPh>
    <rPh sb="27" eb="28">
      <t>ジュン</t>
    </rPh>
    <phoneticPr fontId="2"/>
  </si>
  <si>
    <t>なお、蔵書は収納効率の為に本サイズ別に以下の収納場所に分けています</t>
    <rPh sb="3" eb="5">
      <t>ゾウショ</t>
    </rPh>
    <rPh sb="6" eb="8">
      <t>シュウノウ</t>
    </rPh>
    <rPh sb="8" eb="10">
      <t>コウリツ</t>
    </rPh>
    <rPh sb="11" eb="12">
      <t>タメ</t>
    </rPh>
    <rPh sb="13" eb="14">
      <t>ホン</t>
    </rPh>
    <rPh sb="17" eb="18">
      <t>ベツ</t>
    </rPh>
    <rPh sb="19" eb="21">
      <t>イカ</t>
    </rPh>
    <rPh sb="22" eb="24">
      <t>シュウノウ</t>
    </rPh>
    <rPh sb="24" eb="26">
      <t>バショ</t>
    </rPh>
    <rPh sb="27" eb="28">
      <t>ワ</t>
    </rPh>
    <phoneticPr fontId="2"/>
  </si>
  <si>
    <t>以下の必要事項を記入してお持ち帰り下さい。</t>
    <rPh sb="0" eb="2">
      <t>イカ</t>
    </rPh>
    <rPh sb="3" eb="5">
      <t>ヒツヨウ</t>
    </rPh>
    <rPh sb="5" eb="7">
      <t>ジコウ</t>
    </rPh>
    <rPh sb="8" eb="10">
      <t>キニュウ</t>
    </rPh>
    <rPh sb="13" eb="14">
      <t>モ</t>
    </rPh>
    <rPh sb="15" eb="16">
      <t>カエ</t>
    </rPh>
    <rPh sb="17" eb="18">
      <t>クダ</t>
    </rPh>
    <phoneticPr fontId="2"/>
  </si>
  <si>
    <t>オレンジ色の「蔵書一覧 兼 貸出簿」ファイルの「貸出台帳(蔵書一覧)」(「蔵書番号」順)に</t>
    <rPh sb="4" eb="5">
      <t>イロ</t>
    </rPh>
    <rPh sb="7" eb="9">
      <t>ゾウショ</t>
    </rPh>
    <rPh sb="9" eb="11">
      <t>イチラン</t>
    </rPh>
    <rPh sb="12" eb="13">
      <t>ケン</t>
    </rPh>
    <rPh sb="14" eb="16">
      <t>カシダシ</t>
    </rPh>
    <rPh sb="16" eb="17">
      <t>ボ</t>
    </rPh>
    <phoneticPr fontId="2"/>
  </si>
  <si>
    <t>「蔵書一覧」記載の「収納場所」(サイズ)で収納箱を捜し、</t>
    <rPh sb="1" eb="3">
      <t>ゾウショ</t>
    </rPh>
    <rPh sb="3" eb="5">
      <t>イチラン</t>
    </rPh>
    <rPh sb="6" eb="8">
      <t>キサイ</t>
    </rPh>
    <rPh sb="21" eb="23">
      <t>シュウノウ</t>
    </rPh>
    <rPh sb="23" eb="24">
      <t>ハコ</t>
    </rPh>
    <rPh sb="25" eb="26">
      <t>サガ</t>
    </rPh>
    <phoneticPr fontId="2"/>
  </si>
  <si>
    <t>「蔵書番号」で目的の本を取出して下さい。</t>
  </si>
  <si>
    <t>蔵書は基本的には交詢社に保管されています。(通常は倉庫に収納しているので見られません)</t>
    <rPh sb="0" eb="2">
      <t>ゾウショ</t>
    </rPh>
    <rPh sb="3" eb="6">
      <t>キホンテキ</t>
    </rPh>
    <rPh sb="8" eb="11">
      <t>コウジュンシャ</t>
    </rPh>
    <rPh sb="12" eb="14">
      <t>ホカン</t>
    </rPh>
    <rPh sb="22" eb="24">
      <t>ツウジョウ</t>
    </rPh>
    <rPh sb="25" eb="27">
      <t>ソウコ</t>
    </rPh>
    <rPh sb="28" eb="30">
      <t>シュウノウ</t>
    </rPh>
    <rPh sb="36" eb="37">
      <t>ミ</t>
    </rPh>
    <phoneticPr fontId="2"/>
  </si>
  <si>
    <t>例会の際には、会場に並べてありますのでご自由にご覧下さい。</t>
    <rPh sb="0" eb="2">
      <t>レイカイ</t>
    </rPh>
    <rPh sb="3" eb="4">
      <t>サイ</t>
    </rPh>
    <rPh sb="7" eb="9">
      <t>カイジョウ</t>
    </rPh>
    <rPh sb="10" eb="11">
      <t>ナラ</t>
    </rPh>
    <rPh sb="20" eb="22">
      <t>ジユウ</t>
    </rPh>
    <rPh sb="24" eb="25">
      <t>ラン</t>
    </rPh>
    <rPh sb="25" eb="26">
      <t>クダ</t>
    </rPh>
    <phoneticPr fontId="2"/>
  </si>
  <si>
    <t>収納
場所</t>
    <rPh sb="0" eb="2">
      <t>シュウノウ</t>
    </rPh>
    <rPh sb="3" eb="5">
      <t>バショ</t>
    </rPh>
    <phoneticPr fontId="2"/>
  </si>
  <si>
    <t>新書</t>
    <phoneticPr fontId="2"/>
  </si>
  <si>
    <t>ｻｲｽﾞ</t>
    <phoneticPr fontId="2"/>
  </si>
  <si>
    <t>B6</t>
    <phoneticPr fontId="2"/>
  </si>
  <si>
    <t>収納場所</t>
    <rPh sb="0" eb="2">
      <t>シュウノウ</t>
    </rPh>
    <rPh sb="2" eb="4">
      <t>バショ</t>
    </rPh>
    <phoneticPr fontId="2"/>
  </si>
  <si>
    <t>文庫
新書</t>
    <rPh sb="0" eb="2">
      <t>ブンコ</t>
    </rPh>
    <rPh sb="3" eb="5">
      <t>シンショ</t>
    </rPh>
    <phoneticPr fontId="2"/>
  </si>
  <si>
    <t>変形</t>
    <rPh sb="0" eb="2">
      <t>ヘンケイ</t>
    </rPh>
    <phoneticPr fontId="2"/>
  </si>
  <si>
    <t>大版
変形</t>
    <rPh sb="0" eb="1">
      <t>オオ</t>
    </rPh>
    <rPh sb="1" eb="2">
      <t>バン</t>
    </rPh>
    <rPh sb="3" eb="5">
      <t>ヘンケイ</t>
    </rPh>
    <phoneticPr fontId="2"/>
  </si>
  <si>
    <t>①文庫･新書、②B6版、③A5版(ﾌﾟﾗｹｰｽ横置き)、④大版･変形(ﾌﾟﾗｹｰｽ縦置き)</t>
    <rPh sb="1" eb="3">
      <t>ブンコ</t>
    </rPh>
    <rPh sb="4" eb="6">
      <t>シンショ</t>
    </rPh>
    <rPh sb="10" eb="11">
      <t>ハン</t>
    </rPh>
    <rPh sb="15" eb="16">
      <t>ハン</t>
    </rPh>
    <rPh sb="23" eb="25">
      <t>ヨコオ</t>
    </rPh>
    <rPh sb="29" eb="30">
      <t>ハン</t>
    </rPh>
    <rPh sb="30" eb="31">
      <t>（</t>
    </rPh>
    <rPh sb="32" eb="34">
      <t>ヘンケイ</t>
    </rPh>
    <rPh sb="41" eb="43">
      <t>タテオ</t>
    </rPh>
    <phoneticPr fontId="2"/>
  </si>
  <si>
    <t>収納場所TBL</t>
    <rPh sb="0" eb="2">
      <t>シュウノウ</t>
    </rPh>
    <rPh sb="2" eb="4">
      <t>バショ</t>
    </rPh>
    <phoneticPr fontId="2"/>
  </si>
  <si>
    <t>Ｂ６
版</t>
    <rPh sb="3" eb="4">
      <t>ハン</t>
    </rPh>
    <phoneticPr fontId="2"/>
  </si>
  <si>
    <t>Ａ５
版</t>
    <rPh sb="3" eb="4">
      <t>ハン</t>
    </rPh>
    <phoneticPr fontId="2"/>
  </si>
  <si>
    <t>地殻変動、火山、噴火、地震、大気圏、ｵｰﾛﾗ、大気汚染、気象、海、大陸、プレートテクトニクス、マントル</t>
    <rPh sb="0" eb="2">
      <t>チカク</t>
    </rPh>
    <rPh sb="2" eb="4">
      <t>ヘンドウ</t>
    </rPh>
    <rPh sb="5" eb="7">
      <t>カザン</t>
    </rPh>
    <rPh sb="8" eb="10">
      <t>フンカ</t>
    </rPh>
    <rPh sb="11" eb="13">
      <t>ジシン</t>
    </rPh>
    <rPh sb="14" eb="17">
      <t>タイキケン</t>
    </rPh>
    <rPh sb="23" eb="25">
      <t>タイキ</t>
    </rPh>
    <rPh sb="25" eb="27">
      <t>オセン</t>
    </rPh>
    <rPh sb="28" eb="30">
      <t>キショウ</t>
    </rPh>
    <rPh sb="31" eb="32">
      <t>ウミ</t>
    </rPh>
    <rPh sb="33" eb="35">
      <t>タイリク</t>
    </rPh>
    <phoneticPr fontId="2"/>
  </si>
  <si>
    <t>生命とは、生命の仕組み、DNA、生物、ｳｨﾙｽ、生物多様化、環境ﾎﾙﾓﾝ、パンデミック</t>
    <rPh sb="0" eb="2">
      <t>セイメイ</t>
    </rPh>
    <rPh sb="5" eb="7">
      <t>セイメイ</t>
    </rPh>
    <rPh sb="8" eb="10">
      <t>シク</t>
    </rPh>
    <rPh sb="24" eb="26">
      <t>セイブツ</t>
    </rPh>
    <rPh sb="26" eb="29">
      <t>タヨウカ</t>
    </rPh>
    <rPh sb="30" eb="32">
      <t>カンキョウ</t>
    </rPh>
    <phoneticPr fontId="2"/>
  </si>
  <si>
    <t>原子力、原発事故、再生可能ｴﾈﾙｷﾞｰ、自然ｴﾈﾙｷﾞｰ、水素ｴﾈﾙｷﾞｰ</t>
    <rPh sb="0" eb="3">
      <t>ゲンシリョク</t>
    </rPh>
    <rPh sb="4" eb="6">
      <t>ゲンパツ</t>
    </rPh>
    <rPh sb="6" eb="8">
      <t>ジコ</t>
    </rPh>
    <rPh sb="9" eb="11">
      <t>サイセイ</t>
    </rPh>
    <rPh sb="11" eb="13">
      <t>カノウ</t>
    </rPh>
    <rPh sb="20" eb="22">
      <t>シゼン</t>
    </rPh>
    <rPh sb="29" eb="31">
      <t>スイソ</t>
    </rPh>
    <phoneticPr fontId="2"/>
  </si>
  <si>
    <t>人間圏で起きている、起きた起きる事柄、人類に関する事柄</t>
    <rPh sb="0" eb="2">
      <t>ニンゲン</t>
    </rPh>
    <rPh sb="13" eb="14">
      <t>オ</t>
    </rPh>
    <rPh sb="19" eb="21">
      <t>ジンルイ</t>
    </rPh>
    <rPh sb="22" eb="23">
      <t>カン</t>
    </rPh>
    <rPh sb="25" eb="27">
      <t>コトガラ</t>
    </rPh>
    <phoneticPr fontId="2"/>
  </si>
  <si>
    <t>生命圏で起きている、起きた起きる事柄、生命・生物に関する事柄</t>
    <rPh sb="0" eb="2">
      <t>セイメイ</t>
    </rPh>
    <rPh sb="2" eb="3">
      <t>ケン</t>
    </rPh>
    <rPh sb="19" eb="21">
      <t>セイメイ</t>
    </rPh>
    <rPh sb="22" eb="24">
      <t>セイブツ</t>
    </rPh>
    <rPh sb="25" eb="26">
      <t>カン</t>
    </rPh>
    <rPh sb="28" eb="30">
      <t>コトガラ</t>
    </rPh>
    <phoneticPr fontId="2"/>
  </si>
  <si>
    <t>地球圏で起きている、起きた起きる事柄</t>
    <rPh sb="0" eb="2">
      <t>チキュウ</t>
    </rPh>
    <rPh sb="2" eb="3">
      <t>ケン</t>
    </rPh>
    <rPh sb="4" eb="5">
      <t>オ</t>
    </rPh>
    <rPh sb="10" eb="11">
      <t>オ</t>
    </rPh>
    <rPh sb="16" eb="18">
      <t>コトガラ</t>
    </rPh>
    <phoneticPr fontId="2"/>
  </si>
  <si>
    <t>←詳細を確認したい本の「一覧表」ｼｰﾄでの「内容照会Key」を入力し､「Enter」。</t>
    <rPh sb="1" eb="3">
      <t>ショウサイ</t>
    </rPh>
    <rPh sb="4" eb="6">
      <t>カクニン</t>
    </rPh>
    <rPh sb="9" eb="10">
      <t>ホン</t>
    </rPh>
    <rPh sb="22" eb="24">
      <t>ナイヨウ</t>
    </rPh>
    <rPh sb="24" eb="26">
      <t>ショウカイ</t>
    </rPh>
    <rPh sb="31" eb="33">
      <t>ニュウリョク</t>
    </rPh>
    <phoneticPr fontId="2"/>
  </si>
  <si>
    <t>18-13</t>
    <rPh sb="1" eb="2">
      <t>ガツ</t>
    </rPh>
    <phoneticPr fontId="2"/>
  </si>
  <si>
    <t>19-05</t>
    <phoneticPr fontId="2"/>
  </si>
  <si>
    <t>図説・１７都県放射能測定マップ＋読み解き集</t>
    <rPh sb="0" eb="2">
      <t>ズセツ</t>
    </rPh>
    <rPh sb="5" eb="7">
      <t>トケン</t>
    </rPh>
    <rPh sb="7" eb="10">
      <t>ホウシャノウ</t>
    </rPh>
    <rPh sb="10" eb="12">
      <t>ソクテイ</t>
    </rPh>
    <rPh sb="16" eb="17">
      <t>ヨ</t>
    </rPh>
    <rPh sb="18" eb="19">
      <t>ト</t>
    </rPh>
    <rPh sb="20" eb="21">
      <t>シュウ</t>
    </rPh>
    <phoneticPr fontId="2"/>
  </si>
  <si>
    <t>２０１１年のあの時・いま・未来を知る</t>
    <phoneticPr fontId="2"/>
  </si>
  <si>
    <t>みんなのデータサイトマップ集編集チーム【企画・編】</t>
    <phoneticPr fontId="2"/>
  </si>
  <si>
    <t>みんなのデータサイト出版</t>
    <rPh sb="10" eb="12">
      <t>シュッパン</t>
    </rPh>
    <phoneticPr fontId="2"/>
  </si>
  <si>
    <t>A4判</t>
    <phoneticPr fontId="2"/>
  </si>
  <si>
    <t>A4判</t>
    <phoneticPr fontId="2"/>
  </si>
  <si>
    <t>科学のミカタ</t>
    <rPh sb="0" eb="2">
      <t>カガク</t>
    </rPh>
    <phoneticPr fontId="2"/>
  </si>
  <si>
    <t>元村有希子</t>
    <rPh sb="0" eb="2">
      <t>モトムラ</t>
    </rPh>
    <rPh sb="2" eb="5">
      <t>ユキコ</t>
    </rPh>
    <phoneticPr fontId="2"/>
  </si>
  <si>
    <t>毎日新聞出版</t>
    <rPh sb="0" eb="2">
      <t>マイニチ</t>
    </rPh>
    <rPh sb="2" eb="4">
      <t>シンブン</t>
    </rPh>
    <rPh sb="4" eb="6">
      <t>シュッパン</t>
    </rPh>
    <phoneticPr fontId="2"/>
  </si>
  <si>
    <t>氷の燃える国ニッポン</t>
    <rPh sb="0" eb="1">
      <t>コオリ</t>
    </rPh>
    <rPh sb="2" eb="3">
      <t>モ</t>
    </rPh>
    <rPh sb="5" eb="6">
      <t>クニ</t>
    </rPh>
    <phoneticPr fontId="2"/>
  </si>
  <si>
    <t>青山千春</t>
    <rPh sb="0" eb="2">
      <t>アオヤマ</t>
    </rPh>
    <rPh sb="2" eb="4">
      <t>チハル</t>
    </rPh>
    <phoneticPr fontId="2"/>
  </si>
  <si>
    <t>ﾜﾆﾌﾞｯｸｽPLUS新書</t>
    <rPh sb="11" eb="13">
      <t>シンショ</t>
    </rPh>
    <phoneticPr fontId="2"/>
  </si>
  <si>
    <t>大不平等</t>
    <rPh sb="0" eb="1">
      <t>ダイ</t>
    </rPh>
    <rPh sb="1" eb="4">
      <t>フビョウドウ</t>
    </rPh>
    <phoneticPr fontId="2"/>
  </si>
  <si>
    <t>エレファントカーブが予測する未来</t>
    <rPh sb="10" eb="12">
      <t>ヨソク</t>
    </rPh>
    <rPh sb="14" eb="16">
      <t>ミライ</t>
    </rPh>
    <phoneticPr fontId="2"/>
  </si>
  <si>
    <t>日本海</t>
    <rPh sb="0" eb="2">
      <t>ニホン</t>
    </rPh>
    <rPh sb="2" eb="3">
      <t>カイ</t>
    </rPh>
    <phoneticPr fontId="2"/>
  </si>
  <si>
    <t>その深層で起こっていること</t>
    <rPh sb="2" eb="4">
      <t>シンソウ</t>
    </rPh>
    <rPh sb="5" eb="6">
      <t>オ</t>
    </rPh>
    <phoneticPr fontId="2"/>
  </si>
  <si>
    <t>BLUE BACKS</t>
    <phoneticPr fontId="2"/>
  </si>
  <si>
    <t>「その日暮らし」の人類学</t>
    <rPh sb="3" eb="4">
      <t>ヒ</t>
    </rPh>
    <rPh sb="4" eb="5">
      <t>グ</t>
    </rPh>
    <rPh sb="9" eb="12">
      <t>ジンルイガク</t>
    </rPh>
    <phoneticPr fontId="2"/>
  </si>
  <si>
    <t>もう一つの資本主義経済</t>
    <rPh sb="2" eb="3">
      <t>ヒト</t>
    </rPh>
    <rPh sb="5" eb="7">
      <t>シホン</t>
    </rPh>
    <rPh sb="7" eb="9">
      <t>シュギ</t>
    </rPh>
    <rPh sb="9" eb="11">
      <t>ケイザイ</t>
    </rPh>
    <phoneticPr fontId="2"/>
  </si>
  <si>
    <t>小川さやか</t>
    <rPh sb="0" eb="2">
      <t>オガワ</t>
    </rPh>
    <phoneticPr fontId="2"/>
  </si>
  <si>
    <t>なし遂げる力</t>
    <rPh sb="2" eb="3">
      <t>ト</t>
    </rPh>
    <rPh sb="5" eb="6">
      <t>チカラ</t>
    </rPh>
    <phoneticPr fontId="2"/>
  </si>
  <si>
    <t>東洋経済出版社</t>
    <rPh sb="0" eb="2">
      <t>トウヨウ</t>
    </rPh>
    <rPh sb="2" eb="4">
      <t>ケイザイ</t>
    </rPh>
    <rPh sb="4" eb="7">
      <t>シュッパンシャ</t>
    </rPh>
    <phoneticPr fontId="2"/>
  </si>
  <si>
    <t>天然知能</t>
    <rPh sb="0" eb="2">
      <t>テンネン</t>
    </rPh>
    <rPh sb="2" eb="4">
      <t>チノウ</t>
    </rPh>
    <phoneticPr fontId="2"/>
  </si>
  <si>
    <t>講談社</t>
    <rPh sb="0" eb="3">
      <t>コウダンシャ</t>
    </rPh>
    <phoneticPr fontId="2"/>
  </si>
  <si>
    <t>講談社選書ﾒﾁｴ</t>
    <rPh sb="0" eb="3">
      <t>コウダンシャ</t>
    </rPh>
    <rPh sb="3" eb="5">
      <t>センショ</t>
    </rPh>
    <phoneticPr fontId="2"/>
  </si>
  <si>
    <t>１９４１決意なき開戦</t>
    <rPh sb="4" eb="6">
      <t>ケツイ</t>
    </rPh>
    <rPh sb="8" eb="10">
      <t>カイセン</t>
    </rPh>
    <phoneticPr fontId="2"/>
  </si>
  <si>
    <t>堀田江理</t>
    <rPh sb="0" eb="2">
      <t>ホッタ</t>
    </rPh>
    <rPh sb="2" eb="3">
      <t>コウ</t>
    </rPh>
    <rPh sb="3" eb="4">
      <t>リ</t>
    </rPh>
    <phoneticPr fontId="2"/>
  </si>
  <si>
    <t>人文書院</t>
    <rPh sb="0" eb="2">
      <t>ジンブン</t>
    </rPh>
    <rPh sb="2" eb="4">
      <t>ショイン</t>
    </rPh>
    <phoneticPr fontId="2"/>
  </si>
  <si>
    <t>郡司ペギオ幸夫」</t>
    <rPh sb="0" eb="2">
      <t>グンジ</t>
    </rPh>
    <rPh sb="5" eb="7">
      <t>サチオ</t>
    </rPh>
    <phoneticPr fontId="2"/>
  </si>
  <si>
    <t>日本ｴﾈﾙｷﾞｰ経済研究所計量分野ﾕﾆｯﾄ編</t>
    <rPh sb="0" eb="2">
      <t>ニホン</t>
    </rPh>
    <rPh sb="8" eb="10">
      <t>ケイザイ</t>
    </rPh>
    <rPh sb="10" eb="12">
      <t>ケンキュウ</t>
    </rPh>
    <rPh sb="12" eb="13">
      <t>ショ</t>
    </rPh>
    <rPh sb="13" eb="15">
      <t>ケイリョウ</t>
    </rPh>
    <rPh sb="15" eb="17">
      <t>ブンヤ</t>
    </rPh>
    <rPh sb="21" eb="22">
      <t>ヘン</t>
    </rPh>
    <phoneticPr fontId="2"/>
  </si>
  <si>
    <t>昭和１６年夏の敗戦</t>
    <rPh sb="4" eb="5">
      <t>ネン</t>
    </rPh>
    <rPh sb="5" eb="6">
      <t>ナツ</t>
    </rPh>
    <rPh sb="7" eb="9">
      <t>ハイセン</t>
    </rPh>
    <phoneticPr fontId="2"/>
  </si>
  <si>
    <t>猪瀬直樹</t>
    <rPh sb="0" eb="2">
      <t>イノセ</t>
    </rPh>
    <rPh sb="2" eb="4">
      <t>ナオキ</t>
    </rPh>
    <phoneticPr fontId="2"/>
  </si>
  <si>
    <t>256p</t>
    <phoneticPr fontId="2"/>
  </si>
  <si>
    <t>19cm</t>
    <phoneticPr fontId="2"/>
  </si>
  <si>
    <t>B6</t>
    <phoneticPr fontId="2"/>
  </si>
  <si>
    <t>B40</t>
    <phoneticPr fontId="2"/>
  </si>
  <si>
    <t>267p</t>
    <phoneticPr fontId="2"/>
  </si>
  <si>
    <t>18cm</t>
    <phoneticPr fontId="2"/>
  </si>
  <si>
    <t>みすず書房</t>
    <rPh sb="3" eb="5">
      <t>ショボウ</t>
    </rPh>
    <phoneticPr fontId="2"/>
  </si>
  <si>
    <t>ﾌﾞﾗﾝｺ，ﾐﾗﾉｳﾞｨｯﾁ</t>
    <phoneticPr fontId="2"/>
  </si>
  <si>
    <t>304p</t>
    <phoneticPr fontId="2"/>
  </si>
  <si>
    <t>204p</t>
    <phoneticPr fontId="2"/>
  </si>
  <si>
    <t>20cm</t>
    <phoneticPr fontId="2"/>
  </si>
  <si>
    <t>光文社</t>
  </si>
  <si>
    <t>光文社新書</t>
    <phoneticPr fontId="2"/>
  </si>
  <si>
    <t>222p</t>
    <phoneticPr fontId="2"/>
  </si>
  <si>
    <t>新書</t>
    <phoneticPr fontId="2"/>
  </si>
  <si>
    <t>ヤング，ショーン</t>
    <phoneticPr fontId="2"/>
  </si>
  <si>
    <t>328p</t>
    <phoneticPr fontId="2"/>
  </si>
  <si>
    <t>児島 修【訳】</t>
    <phoneticPr fontId="2"/>
  </si>
  <si>
    <t>249p</t>
    <phoneticPr fontId="2"/>
  </si>
  <si>
    <t>414p</t>
    <phoneticPr fontId="2"/>
  </si>
  <si>
    <t>エネルギー･経済統計要覧 (２０１９年版)</t>
    <rPh sb="6" eb="8">
      <t>ケイザイ</t>
    </rPh>
    <rPh sb="8" eb="10">
      <t>トウケイ</t>
    </rPh>
    <rPh sb="10" eb="12">
      <t>ヨウラン</t>
    </rPh>
    <phoneticPr fontId="2"/>
  </si>
  <si>
    <t>A6</t>
    <phoneticPr fontId="2"/>
  </si>
  <si>
    <t>363p</t>
    <phoneticPr fontId="2"/>
  </si>
  <si>
    <t>文庫</t>
    <phoneticPr fontId="2"/>
  </si>
  <si>
    <t>283p</t>
    <phoneticPr fontId="2"/>
  </si>
  <si>
    <t>青山 繁晴【アシスト】</t>
    <phoneticPr fontId="2"/>
  </si>
  <si>
    <t>ワニ・プラス</t>
    <phoneticPr fontId="2"/>
  </si>
  <si>
    <t>講談社</t>
    <phoneticPr fontId="2"/>
  </si>
  <si>
    <t>省エネルギーセンター</t>
    <phoneticPr fontId="2"/>
  </si>
  <si>
    <t>中央公論新社</t>
    <phoneticPr fontId="2"/>
  </si>
  <si>
    <t>19-06</t>
  </si>
  <si>
    <t>19-07</t>
  </si>
  <si>
    <t>19-08</t>
  </si>
  <si>
    <t>19-09</t>
  </si>
  <si>
    <t>19-10</t>
  </si>
  <si>
    <t>19-11</t>
  </si>
  <si>
    <t>19-12</t>
  </si>
  <si>
    <t>19-13</t>
  </si>
  <si>
    <t>19-14</t>
  </si>
  <si>
    <t>19-15</t>
  </si>
  <si>
    <t>19-16</t>
  </si>
  <si>
    <t>黒川康正</t>
    <rPh sb="0" eb="2">
      <t>クロカワ</t>
    </rPh>
    <rPh sb="2" eb="4">
      <t>ヤスマサ</t>
    </rPh>
    <phoneticPr fontId="2"/>
  </si>
  <si>
    <t>杉山顕一</t>
    <rPh sb="0" eb="2">
      <t>スギヤマ</t>
    </rPh>
    <rPh sb="2" eb="4">
      <t>ケンイチ</t>
    </rPh>
    <phoneticPr fontId="2"/>
  </si>
  <si>
    <t>国井宏和</t>
    <rPh sb="0" eb="2">
      <t>クニイ</t>
    </rPh>
    <rPh sb="2" eb="4">
      <t>ヒロカズ</t>
    </rPh>
    <phoneticPr fontId="2"/>
  </si>
  <si>
    <t>金子壮一</t>
    <rPh sb="0" eb="2">
      <t>カネコ</t>
    </rPh>
    <rPh sb="2" eb="4">
      <t>ソウイチ</t>
    </rPh>
    <phoneticPr fontId="2"/>
  </si>
  <si>
    <t>伊藤友悌</t>
  </si>
  <si>
    <t>池上徹彦</t>
  </si>
  <si>
    <t>終わりなき危機</t>
  </si>
  <si>
    <t>終わりなき危機</t>
    <rPh sb="0" eb="1">
      <t>オ</t>
    </rPh>
    <rPh sb="5" eb="7">
      <t>キキ</t>
    </rPh>
    <phoneticPr fontId="2"/>
  </si>
  <si>
    <t>コケはなぜに美しい</t>
  </si>
  <si>
    <t>コケはなぜに美しい</t>
    <rPh sb="6" eb="7">
      <t>ウツク</t>
    </rPh>
    <phoneticPr fontId="2"/>
  </si>
  <si>
    <t>失敗図鑑</t>
  </si>
  <si>
    <t>失敗図鑑</t>
    <rPh sb="0" eb="2">
      <t>シッパイ</t>
    </rPh>
    <rPh sb="2" eb="4">
      <t>ズカン</t>
    </rPh>
    <phoneticPr fontId="2"/>
  </si>
  <si>
    <t>すごい廃炉</t>
  </si>
  <si>
    <t>すごい廃炉</t>
    <rPh sb="3" eb="5">
      <t>ハイロ</t>
    </rPh>
    <phoneticPr fontId="2"/>
  </si>
  <si>
    <t>新訳 星の王子さま</t>
  </si>
  <si>
    <t>新訳 星の王子さま</t>
    <rPh sb="0" eb="2">
      <t>シンヤク</t>
    </rPh>
    <rPh sb="3" eb="4">
      <t>ホシ</t>
    </rPh>
    <rPh sb="5" eb="7">
      <t>オオジ</t>
    </rPh>
    <phoneticPr fontId="2"/>
  </si>
  <si>
    <t>日本のものづくり遺産</t>
  </si>
  <si>
    <t>日本のものづくり遺産</t>
    <rPh sb="0" eb="2">
      <t>ニホン</t>
    </rPh>
    <rPh sb="8" eb="10">
      <t>イサン</t>
    </rPh>
    <phoneticPr fontId="2"/>
  </si>
  <si>
    <t>－未来技術遺産のすべて－</t>
    <rPh sb="1" eb="3">
      <t>ミライ</t>
    </rPh>
    <rPh sb="3" eb="5">
      <t>ギジュツ</t>
    </rPh>
    <rPh sb="5" eb="7">
      <t>イサン</t>
    </rPh>
    <phoneticPr fontId="2"/>
  </si>
  <si>
    <t>ユーモアの極意</t>
  </si>
  <si>
    <t>ユーモアの極意</t>
    <rPh sb="5" eb="7">
      <t>ゴクイ</t>
    </rPh>
    <phoneticPr fontId="2"/>
  </si>
  <si>
    <t>「いいね！」戦争</t>
  </si>
  <si>
    <t>「いいね！」戦争</t>
    <rPh sb="6" eb="8">
      <t>センソウ</t>
    </rPh>
    <phoneticPr fontId="2"/>
  </si>
  <si>
    <t>兵器化するソーシャルメディア</t>
    <rPh sb="0" eb="3">
      <t>ヘイキカ</t>
    </rPh>
    <phoneticPr fontId="2"/>
  </si>
  <si>
    <t>幸福な監視国家･中国</t>
  </si>
  <si>
    <t>幸福な監視国家･中国</t>
    <rPh sb="0" eb="2">
      <t>コウフク</t>
    </rPh>
    <rPh sb="3" eb="5">
      <t>カンシ</t>
    </rPh>
    <rPh sb="5" eb="7">
      <t>コッカ</t>
    </rPh>
    <rPh sb="8" eb="10">
      <t>チュウゴク</t>
    </rPh>
    <phoneticPr fontId="2"/>
  </si>
  <si>
    <t>中国大崩壊入門</t>
  </si>
  <si>
    <t>中国大崩壊入門</t>
    <rPh sb="2" eb="5">
      <t>ダイホウカイ</t>
    </rPh>
    <rPh sb="5" eb="7">
      <t>ニュウモン</t>
    </rPh>
    <phoneticPr fontId="2"/>
  </si>
  <si>
    <t>何が起きているのか？これからどうなるのか？どう対応すべきか？</t>
    <rPh sb="0" eb="1">
      <t>ナニ</t>
    </rPh>
    <rPh sb="2" eb="3">
      <t>オ</t>
    </rPh>
    <rPh sb="23" eb="25">
      <t>タイオウ</t>
    </rPh>
    <phoneticPr fontId="2"/>
  </si>
  <si>
    <t>河村 めぐみ【訳】</t>
    <phoneticPr fontId="2"/>
  </si>
  <si>
    <t>ブックマン社</t>
    <phoneticPr fontId="2"/>
  </si>
  <si>
    <t>258p</t>
    <phoneticPr fontId="2"/>
  </si>
  <si>
    <t>19cm</t>
    <phoneticPr fontId="2"/>
  </si>
  <si>
    <t>B6</t>
    <phoneticPr fontId="2"/>
  </si>
  <si>
    <t>ＮＨＫ出版新書</t>
    <phoneticPr fontId="2"/>
  </si>
  <si>
    <t>ＮＨＫ出版</t>
    <phoneticPr fontId="2"/>
  </si>
  <si>
    <t>286p</t>
    <phoneticPr fontId="2"/>
  </si>
  <si>
    <t>18cm</t>
    <phoneticPr fontId="2"/>
  </si>
  <si>
    <t>475</t>
    <phoneticPr fontId="2"/>
  </si>
  <si>
    <t>543.5</t>
    <phoneticPr fontId="2"/>
  </si>
  <si>
    <t>ＫＯＫＯＲＯ　ＢＯＯＫＬＥＴ</t>
    <phoneticPr fontId="2"/>
  </si>
  <si>
    <t>中村桂子―ナズナもアリも人間も</t>
  </si>
  <si>
    <t>中村桂子―ナズナもアリも人間も</t>
    <rPh sb="12" eb="14">
      <t>ニンゲン</t>
    </rPh>
    <phoneticPr fontId="2"/>
  </si>
  <si>
    <t>108p</t>
    <phoneticPr fontId="2"/>
  </si>
  <si>
    <t>新書</t>
    <phoneticPr fontId="2"/>
  </si>
  <si>
    <t>289.1</t>
  </si>
  <si>
    <t>289.1</t>
    <phoneticPr fontId="2"/>
  </si>
  <si>
    <t>ふつうの女の子
ＤＮＡに魅せられて
「生きる」って何だろう
日常をていねいに</t>
    <phoneticPr fontId="2"/>
  </si>
  <si>
    <t>偉人・いきもの・発明品の汗と涙の失敗をあつめた図鑑</t>
    <phoneticPr fontId="2"/>
  </si>
  <si>
    <t>いろは出版</t>
    <phoneticPr fontId="2"/>
  </si>
  <si>
    <t>A4</t>
    <phoneticPr fontId="2"/>
  </si>
  <si>
    <t>111p</t>
    <phoneticPr fontId="2"/>
  </si>
  <si>
    <t>27cm</t>
    <phoneticPr fontId="2"/>
  </si>
  <si>
    <t>平凡社</t>
    <phoneticPr fontId="2"/>
  </si>
  <si>
    <t>―福島第１原発・工事秘録〈２０１１～１７年〉</t>
    <phoneticPr fontId="2"/>
  </si>
  <si>
    <t>B5</t>
    <phoneticPr fontId="2"/>
  </si>
  <si>
    <t>192p</t>
    <phoneticPr fontId="2"/>
  </si>
  <si>
    <t>26cm</t>
    <phoneticPr fontId="2"/>
  </si>
  <si>
    <t>日経ＢＰ社</t>
    <phoneticPr fontId="2"/>
  </si>
  <si>
    <t>―Ｌｅ　Ｐｅｔｉｔ　Ｐｒｉｎｃｅ</t>
    <phoneticPr fontId="2"/>
  </si>
  <si>
    <t>芹生 一</t>
    <phoneticPr fontId="2"/>
  </si>
  <si>
    <t>阿部出版</t>
    <phoneticPr fontId="2"/>
  </si>
  <si>
    <t>202p</t>
    <phoneticPr fontId="2"/>
  </si>
  <si>
    <t>953</t>
  </si>
  <si>
    <t>953</t>
    <phoneticPr fontId="2"/>
  </si>
  <si>
    <t>山川出版社</t>
    <phoneticPr fontId="2"/>
  </si>
  <si>
    <t>231p</t>
    <phoneticPr fontId="2"/>
  </si>
  <si>
    <t>502.1</t>
  </si>
  <si>
    <t>502.1</t>
    <phoneticPr fontId="2"/>
  </si>
  <si>
    <t>１　映像・情報・コンピュータ
２　電気・電力
３　産業機械
４　自動車・船・一般機械
５　金属
６　化学
７　繊維・紙・木材
８　鉱業・建設・窯業
９　食品・農林漁業</t>
    <phoneticPr fontId="2"/>
  </si>
  <si>
    <t>―文豪たちの人生点描</t>
    <rPh sb="1" eb="3">
      <t>ブンゴウ</t>
    </rPh>
    <rPh sb="6" eb="8">
      <t>ジンセイ</t>
    </rPh>
    <rPh sb="8" eb="10">
      <t>テンビョウ</t>
    </rPh>
    <phoneticPr fontId="2"/>
  </si>
  <si>
    <t>岩波書店</t>
    <phoneticPr fontId="2"/>
  </si>
  <si>
    <t>216p</t>
    <phoneticPr fontId="2"/>
  </si>
  <si>
    <t>910.26</t>
  </si>
  <si>
    <t>910.26</t>
    <phoneticPr fontId="2"/>
  </si>
  <si>
    <t>『日本語　笑いの技法辞典』の著者が選ぶ，日本文学のなかの極上のユーモア表現をめぐるエッセイ集．</t>
    <phoneticPr fontId="2"/>
  </si>
  <si>
    <t>太田出版</t>
    <phoneticPr fontId="2"/>
  </si>
  <si>
    <t>A5</t>
    <phoneticPr fontId="2"/>
  </si>
  <si>
    <t>188p</t>
    <phoneticPr fontId="2"/>
  </si>
  <si>
    <t>20cm</t>
    <phoneticPr fontId="2"/>
  </si>
  <si>
    <t>小林 由香利</t>
    <phoneticPr fontId="2"/>
  </si>
  <si>
    <t>444p</t>
    <phoneticPr fontId="2"/>
  </si>
  <si>
    <t>007.3</t>
    <phoneticPr fontId="2"/>
  </si>
  <si>
    <t>解説：佐藤優</t>
    <phoneticPr fontId="2"/>
  </si>
  <si>
    <t>256p</t>
    <phoneticPr fontId="2"/>
  </si>
  <si>
    <t>302.22</t>
    <phoneticPr fontId="2"/>
  </si>
  <si>
    <t>一体何が起きているか！？</t>
    <phoneticPr fontId="2"/>
  </si>
  <si>
    <t>徳間書店</t>
    <phoneticPr fontId="2"/>
  </si>
  <si>
    <t>209p</t>
    <phoneticPr fontId="2"/>
  </si>
  <si>
    <t>愛知知男</t>
    <phoneticPr fontId="2"/>
  </si>
  <si>
    <t>ロデリック F．ナッシュ</t>
    <phoneticPr fontId="2"/>
  </si>
  <si>
    <t xml:space="preserve">ジョン・ハート著 </t>
    <phoneticPr fontId="2"/>
  </si>
  <si>
    <t>地球環境情報センター</t>
    <phoneticPr fontId="2"/>
  </si>
  <si>
    <t>児島正美・井口泰泉</t>
    <phoneticPr fontId="2"/>
  </si>
  <si>
    <t>三橋現宏編</t>
    <phoneticPr fontId="2"/>
  </si>
  <si>
    <t>小野 周監修</t>
    <phoneticPr fontId="2"/>
  </si>
  <si>
    <t xml:space="preserve">安田喜憲著 </t>
    <phoneticPr fontId="2"/>
  </si>
  <si>
    <t>小林紀之</t>
    <phoneticPr fontId="2"/>
  </si>
  <si>
    <t>江本 勝著</t>
    <phoneticPr fontId="2"/>
  </si>
  <si>
    <t>宮崎林司</t>
    <phoneticPr fontId="2"/>
  </si>
  <si>
    <t>船瀬俊介</t>
    <phoneticPr fontId="2"/>
  </si>
  <si>
    <t>佐々木英信</t>
    <phoneticPr fontId="2"/>
  </si>
  <si>
    <t>黄 文雄</t>
    <phoneticPr fontId="2"/>
  </si>
  <si>
    <t>市川 勝著</t>
    <phoneticPr fontId="2"/>
  </si>
  <si>
    <t>茅 陽一編著</t>
    <phoneticPr fontId="2"/>
  </si>
  <si>
    <t>野口 健著</t>
    <phoneticPr fontId="2"/>
  </si>
  <si>
    <t>松野 弘</t>
    <phoneticPr fontId="2"/>
  </si>
  <si>
    <t>Janine M.Benyus</t>
    <phoneticPr fontId="2"/>
  </si>
  <si>
    <t>中尾佐助 西岡京治著</t>
    <phoneticPr fontId="2"/>
  </si>
  <si>
    <t>ヨルゲン・ランダース</t>
    <phoneticPr fontId="2"/>
  </si>
  <si>
    <t>野村総合研究所</t>
    <phoneticPr fontId="2"/>
  </si>
  <si>
    <t>フレッド・グテル</t>
    <phoneticPr fontId="2"/>
  </si>
  <si>
    <t>松沢哲郎</t>
    <phoneticPr fontId="2"/>
  </si>
  <si>
    <t>キンレイ・ドルジ</t>
    <phoneticPr fontId="2"/>
  </si>
  <si>
    <t>水谷広</t>
    <phoneticPr fontId="2"/>
  </si>
  <si>
    <t>亀頭昭雄</t>
    <phoneticPr fontId="2"/>
  </si>
  <si>
    <t>大本昌秀</t>
    <phoneticPr fontId="2"/>
  </si>
  <si>
    <t>海野和夫</t>
    <phoneticPr fontId="2"/>
  </si>
  <si>
    <t>ユヴァル・ノア・ハラリ</t>
    <phoneticPr fontId="2"/>
  </si>
  <si>
    <t>カルディコット，ヘレン【監修】〈Ｃａｌｄｉｃｏｔｔ，Ｈｅｌｅｎ〉</t>
    <phoneticPr fontId="2"/>
  </si>
  <si>
    <t>大石 善隆</t>
    <phoneticPr fontId="2"/>
  </si>
  <si>
    <t>中村桂子</t>
    <phoneticPr fontId="2"/>
  </si>
  <si>
    <t>いろは出版【編著】/ｍｕｇｎｙ【絵】</t>
    <phoneticPr fontId="2"/>
  </si>
  <si>
    <t>日経コンストラクション【編】/篠山 紀信【写真】/木村 駿【文】</t>
    <phoneticPr fontId="2"/>
  </si>
  <si>
    <t>サン＝テグジュペリ，アントワーヌ・ド〈Ｓａｉｎｔ‐Ｅｘｕｐ´ｅｒｙ，Ａｎｔｏｉｎｅ　ｄｅ〉</t>
    <phoneticPr fontId="2"/>
  </si>
  <si>
    <t>国立科学博物館産業技術史資料情報センター【監修】</t>
    <phoneticPr fontId="2"/>
  </si>
  <si>
    <t>中村 明</t>
    <phoneticPr fontId="2"/>
  </si>
  <si>
    <t>小泉 純一郎</t>
    <phoneticPr fontId="2"/>
  </si>
  <si>
    <t>シンガー，Ｐ．Ｗ．〈Ｓｉｎｇｅｒ，Ｐ．Ｗ．〉/ブルッキング，エマーソン・Ｔ．〈Ｂｒｏｏｋｉｎｇ，Ｅｍｅｒｓｏｎ　Ｔ．〉</t>
    <phoneticPr fontId="2"/>
  </si>
  <si>
    <t>梶谷 懐/高口 康太</t>
    <phoneticPr fontId="2"/>
  </si>
  <si>
    <t>渡邉 哲也</t>
    <phoneticPr fontId="2"/>
  </si>
  <si>
    <t>280</t>
  </si>
  <si>
    <t>280</t>
    <phoneticPr fontId="2"/>
  </si>
  <si>
    <t>19-03</t>
  </si>
  <si>
    <t>たたかう地理学</t>
  </si>
  <si>
    <t>19-04</t>
  </si>
  <si>
    <t>地球は「砂漠」という資源をもっている</t>
  </si>
  <si>
    <t>19-05</t>
  </si>
  <si>
    <t>図説・１７都県放射能測定マップ＋読み解き集</t>
  </si>
  <si>
    <t>科学のミカタ</t>
  </si>
  <si>
    <t>氷の燃える国ニッポン</t>
  </si>
  <si>
    <t>大不平等</t>
  </si>
  <si>
    <t>日本海</t>
  </si>
  <si>
    <t>「その日暮らし」の人類学</t>
  </si>
  <si>
    <t>なし遂げる力</t>
  </si>
  <si>
    <t>天然知能</t>
  </si>
  <si>
    <t>１９４１決意なき開戦</t>
  </si>
  <si>
    <t>エネルギー･経済統計要覧 (２０１９年版)</t>
  </si>
  <si>
    <t>昭和１６年夏の敗戦</t>
  </si>
  <si>
    <t>心理学*</t>
  </si>
  <si>
    <t>フランス文学､プロバンス文学*</t>
  </si>
  <si>
    <t>技術史､工学史</t>
  </si>
  <si>
    <t>工学、技術、AI、自動運転、情報科学</t>
    <rPh sb="0" eb="2">
      <t>コウガク</t>
    </rPh>
    <rPh sb="3" eb="5">
      <t>ギジュツ</t>
    </rPh>
    <rPh sb="9" eb="11">
      <t>ジドウ</t>
    </rPh>
    <rPh sb="11" eb="13">
      <t>ウンテン</t>
    </rPh>
    <rPh sb="14" eb="16">
      <t>ジョウホウ</t>
    </rPh>
    <rPh sb="16" eb="18">
      <t>カガク</t>
    </rPh>
    <phoneticPr fontId="2"/>
  </si>
  <si>
    <t>戦争、政府、政治、国際関係、会計学、経済学、地方創生</t>
    <rPh sb="0" eb="2">
      <t>センソウ</t>
    </rPh>
    <rPh sb="3" eb="5">
      <t>セイフ</t>
    </rPh>
    <rPh sb="6" eb="8">
      <t>セイジ</t>
    </rPh>
    <rPh sb="9" eb="11">
      <t>コクサイ</t>
    </rPh>
    <rPh sb="11" eb="13">
      <t>カンケイ</t>
    </rPh>
    <rPh sb="14" eb="17">
      <t>カイケイガク</t>
    </rPh>
    <rPh sb="18" eb="21">
      <t>ケイザイガク</t>
    </rPh>
    <rPh sb="22" eb="24">
      <t>チホウ</t>
    </rPh>
    <rPh sb="24" eb="26">
      <t>ソウセイ</t>
    </rPh>
    <phoneticPr fontId="2"/>
  </si>
  <si>
    <t>35</t>
  </si>
  <si>
    <t>芸術</t>
  </si>
  <si>
    <t>芸術</t>
    <rPh sb="0" eb="2">
      <t>ゲイジュツ</t>
    </rPh>
    <phoneticPr fontId="2"/>
  </si>
  <si>
    <t>芸術、文学</t>
    <rPh sb="0" eb="2">
      <t>ゲイジュツ</t>
    </rPh>
    <rPh sb="3" eb="5">
      <t>ブンガク</t>
    </rPh>
    <phoneticPr fontId="2"/>
  </si>
  <si>
    <t>芸術に関する事柄</t>
    <rPh sb="0" eb="2">
      <t>ゲイジュツ</t>
    </rPh>
    <rPh sb="3" eb="4">
      <t>カン</t>
    </rPh>
    <rPh sb="6" eb="8">
      <t>コトガラ</t>
    </rPh>
    <phoneticPr fontId="2"/>
  </si>
  <si>
    <t>哲学、倫理学、思想、思想史、伝記</t>
    <rPh sb="0" eb="2">
      <t>テツガク</t>
    </rPh>
    <rPh sb="3" eb="6">
      <t>リンリガク</t>
    </rPh>
    <rPh sb="7" eb="9">
      <t>シソウ</t>
    </rPh>
    <rPh sb="10" eb="12">
      <t>シソウ</t>
    </rPh>
    <rPh sb="12" eb="13">
      <t>シ</t>
    </rPh>
    <rPh sb="14" eb="16">
      <t>デンキ</t>
    </rPh>
    <phoneticPr fontId="2"/>
  </si>
  <si>
    <t>芸術 集計</t>
  </si>
  <si>
    <t>19-17</t>
  </si>
  <si>
    <t>19-18</t>
  </si>
  <si>
    <t>19-19</t>
  </si>
  <si>
    <t>19-20</t>
  </si>
  <si>
    <t>19-21</t>
  </si>
  <si>
    <t>19-22</t>
  </si>
  <si>
    <t>19-23</t>
  </si>
  <si>
    <t>19-24</t>
  </si>
  <si>
    <t>19-25</t>
  </si>
  <si>
    <t>19-26</t>
  </si>
  <si>
    <t>19-27</t>
  </si>
  <si>
    <t>収納
場所</t>
  </si>
  <si>
    <t>Ａ５
版</t>
  </si>
  <si>
    <t>Ｂ６
版</t>
  </si>
  <si>
    <t>文庫
新書</t>
  </si>
  <si>
    <t>大版
変形</t>
  </si>
  <si>
    <t>内容照会Key</t>
  </si>
  <si>
    <t>?</t>
  </si>
  <si>
    <t>?</t>
    <phoneticPr fontId="2"/>
  </si>
  <si>
    <t>立木 勝</t>
    <phoneticPr fontId="2"/>
  </si>
  <si>
    <t>蒲生俊敬</t>
  </si>
  <si>
    <t>プロローグ　Ｌｉｖｉｎｇ　ｆｏｒ　Ｔｏｄａｙの人類学に向けて
第１章　究極のＬｉｖｉｎｇ　ｆｏｒ　Ｔｏｄａｙを探して
第２章　「仕事は仕事」の都市世界―インフォーマル経済のダイナミズム
第３章　「試しにやってみる」が切り拓く経済のダイナミズム
第４章　下からのグローバル化ともう一つの資本主義経済
第５章　コピー商品／偽物商品の生産と消費にみるＬｉｖｉｎｇ　ｆｏｒ　Ｔｏｄａｙ
第６章　“借り”を回すしくみと海賊的システム
エピローグ　Ｌｉｖｉｎｇ　ｆｏｒ　Ｔｏｄａｙと人類社会の新たな可能性</t>
    <phoneticPr fontId="2"/>
  </si>
  <si>
    <t>１　マネコガネ―知覚できないが存在するもの
２　サワロサボテン―無意識という外部
３　イワシ―ＵＦＯはなぜ宇宙人の乗り物なのか
４　カブトムシ―努力する神経細胞
５　オオウツボカズラ―いいかげんな進化
６　ヤマトシジミ―新しい実在論の向こう側
７　ライオン―決定論・局所性・自由意志
８　ふったち猫―ダサカッコワルイ天然知能</t>
    <phoneticPr fontId="2"/>
  </si>
  <si>
    <t>&lt;無し&gt;</t>
    <rPh sb="1" eb="2">
      <t>ナ</t>
    </rPh>
    <phoneticPr fontId="2"/>
  </si>
  <si>
    <t>&lt;無し&gt;</t>
    <phoneticPr fontId="2"/>
  </si>
  <si>
    <t>中公文庫</t>
    <phoneticPr fontId="2"/>
  </si>
  <si>
    <t>大森弘一郎</t>
  </si>
  <si>
    <t>大森弘一郎</t>
    <rPh sb="0" eb="2">
      <t>オオモリ</t>
    </rPh>
    <rPh sb="2" eb="5">
      <t>コウイチロウ</t>
    </rPh>
    <phoneticPr fontId="2"/>
  </si>
  <si>
    <t>中川 浩之</t>
  </si>
  <si>
    <t>土屋信行</t>
  </si>
  <si>
    <t>？大森弘一郎</t>
  </si>
  <si>
    <t>？大森弘一郎</t>
    <rPh sb="1" eb="3">
      <t>オオモリ</t>
    </rPh>
    <rPh sb="3" eb="6">
      <t>コウイチロウ</t>
    </rPh>
    <phoneticPr fontId="2"/>
  </si>
  <si>
    <t>国井宏和</t>
  </si>
  <si>
    <t>収納</t>
  </si>
  <si>
    <t>文庫
新書 集計</t>
  </si>
  <si>
    <t xml:space="preserve"> 集計</t>
  </si>
  <si>
    <t>Ａ５
版 集計</t>
  </si>
  <si>
    <t>Ｂ６
版 集計</t>
  </si>
  <si>
    <t>大版
変形 集計</t>
  </si>
  <si>
    <t>貸出先</t>
  </si>
  <si>
    <t>黒川康三</t>
  </si>
  <si>
    <t>井上哲夫</t>
  </si>
  <si>
    <t>谷井 一彦</t>
  </si>
  <si>
    <t>金子仁洋</t>
  </si>
  <si>
    <t>杉山顕一</t>
  </si>
  <si>
    <t>栗野哲郎</t>
  </si>
  <si>
    <t>川口章子</t>
  </si>
  <si>
    <t>栗野 哲郎</t>
  </si>
  <si>
    <t>金子壮一</t>
  </si>
  <si>
    <t>佐竹誠</t>
  </si>
  <si>
    <t>返却日</t>
  </si>
  <si>
    <t>タイトル</t>
  </si>
  <si>
    <t>著者(主筆者､編者)</t>
  </si>
  <si>
    <t>ﾊｲﾝﾘﾋ･ﾊﾗｰ</t>
  </si>
  <si>
    <t>江本 勝著</t>
  </si>
  <si>
    <t>福岡伸一</t>
  </si>
  <si>
    <t>野口 健著</t>
  </si>
  <si>
    <t>松野 弘</t>
  </si>
  <si>
    <t>中野理枝</t>
  </si>
  <si>
    <t>宮脇昭</t>
  </si>
  <si>
    <t>今泉忠明監修</t>
  </si>
  <si>
    <t>小宮輝之</t>
  </si>
  <si>
    <t>増田寛也編著</t>
  </si>
  <si>
    <t>山と渓谷社編</t>
  </si>
  <si>
    <t>ｼﾞｮｰｼﾞ･ﾌﾘｰﾏﾝ</t>
  </si>
  <si>
    <t>ｼﾞｮｰｼﾞ･ﾌﾘｰﾄﾞﾏﾝ</t>
  </si>
  <si>
    <t>操谷浩介[ＮＨＫ広島取材班]</t>
  </si>
  <si>
    <t>戸部良一</t>
  </si>
  <si>
    <t>田中修</t>
  </si>
  <si>
    <t>堤未果</t>
  </si>
  <si>
    <t>茂木誠</t>
  </si>
  <si>
    <t>渡部潤一</t>
  </si>
  <si>
    <t>片山一道</t>
  </si>
  <si>
    <t>太田尚樹</t>
  </si>
  <si>
    <t>藤井一至</t>
  </si>
  <si>
    <t>ｹﾝﾄ･ｷﾞﾙﾊﾞｰﾄ</t>
  </si>
  <si>
    <t>尾本恵市</t>
  </si>
  <si>
    <t>橋爪大三郎</t>
  </si>
  <si>
    <t>川島 博之</t>
  </si>
  <si>
    <t>池田清彦</t>
  </si>
  <si>
    <t>河合 雅司</t>
  </si>
  <si>
    <t>宮脇淳子(東洋史家)</t>
  </si>
  <si>
    <t>伊藤貫</t>
  </si>
  <si>
    <t>永田和宏</t>
  </si>
  <si>
    <t>ｼﾞｬﾚﾄﾞ･ﾀﾞｲｱﾓﾝﾄﾞ</t>
  </si>
  <si>
    <t>亀頭昭雄</t>
  </si>
  <si>
    <t>日本ｴﾈﾙｷﾞｰ経済研究所･計量分析ﾕﾆｯﾄ&lt;編&gt;</t>
  </si>
  <si>
    <t>青山千春</t>
  </si>
  <si>
    <t>小川さやか</t>
  </si>
  <si>
    <t>日本ｴﾈﾙｷﾞｰ経済研究所計量分野ﾕﾆｯﾄ編</t>
  </si>
  <si>
    <t>猪瀬直樹</t>
  </si>
  <si>
    <t>大石 善隆</t>
  </si>
  <si>
    <t>梶谷 懐/高口 康太</t>
  </si>
  <si>
    <t>愛知知男</t>
  </si>
  <si>
    <t>ロデリック F．ナッシュ</t>
  </si>
  <si>
    <t>地球環境情報センター</t>
  </si>
  <si>
    <t>児島正美・井口泰泉</t>
  </si>
  <si>
    <t>三橋現宏編</t>
  </si>
  <si>
    <t>上田信</t>
  </si>
  <si>
    <t>小野 周監修</t>
  </si>
  <si>
    <t>化学物質問題市民研究会</t>
  </si>
  <si>
    <t>孔健</t>
  </si>
  <si>
    <t>村上寛</t>
  </si>
  <si>
    <t>日本林業技術協会編</t>
  </si>
  <si>
    <t xml:space="preserve">安田喜憲著 </t>
  </si>
  <si>
    <t>藤田紘一郎</t>
  </si>
  <si>
    <t>UFJ総合研究所編著</t>
  </si>
  <si>
    <t>小坂国継著</t>
  </si>
  <si>
    <t>高見邦雄</t>
  </si>
  <si>
    <t>黄文雄</t>
  </si>
  <si>
    <t>宮崎林司</t>
  </si>
  <si>
    <t>日本海水学会編</t>
  </si>
  <si>
    <t>船瀬俊介</t>
  </si>
  <si>
    <t>佐々木英信</t>
  </si>
  <si>
    <t>黄 文雄</t>
  </si>
  <si>
    <t>倉田大嗣著</t>
  </si>
  <si>
    <t>茅 陽一編著</t>
  </si>
  <si>
    <t>NHK｢ｻｲｴﾝｽZERO」取材班</t>
  </si>
  <si>
    <t>上田紀行</t>
  </si>
  <si>
    <t>平山修一</t>
  </si>
  <si>
    <t>野村総合研究所</t>
  </si>
  <si>
    <t>瀬谷ルミ子</t>
  </si>
  <si>
    <t>フレッド・グテル</t>
  </si>
  <si>
    <t>松沢哲郎</t>
  </si>
  <si>
    <t>キンレイ・ドルジ</t>
  </si>
  <si>
    <t>辻本貴一</t>
  </si>
  <si>
    <t>橋本和仁</t>
  </si>
  <si>
    <t>武藤正敏</t>
  </si>
  <si>
    <t>所眞理雄/高橋桂子&lt;編著&gt;</t>
  </si>
  <si>
    <t>武本かや</t>
  </si>
  <si>
    <t>竹村広太郎</t>
  </si>
  <si>
    <t>ﾏｯｹﾝｼﾞｰ･ﾌｧﾝｸ</t>
  </si>
  <si>
    <t>杉山弘毅？杉田 弘毅【監修】？</t>
  </si>
  <si>
    <t>J.V.ﾍﾞﾂィﾝｶﾞｰ</t>
  </si>
  <si>
    <t>篠田謙一</t>
  </si>
  <si>
    <t>河合俊雄</t>
  </si>
  <si>
    <t>野村直之</t>
  </si>
  <si>
    <t>森中定治</t>
  </si>
  <si>
    <t>佐藤敏彦</t>
  </si>
  <si>
    <t>藤井 厳喜/稲村 公望/茂木 弘道【著】</t>
  </si>
  <si>
    <t>矢部宏治</t>
  </si>
  <si>
    <t>ﾕｳﾞｧﾙ･ﾉｱ･ﾊﾗﾘ</t>
  </si>
  <si>
    <t>岩井克人</t>
  </si>
  <si>
    <t>寺島実郎</t>
  </si>
  <si>
    <t>新井 紀子</t>
  </si>
  <si>
    <t>ｴﾐﾘｰ･ﾎﾞｲﾄ</t>
  </si>
  <si>
    <t>波頭亮</t>
  </si>
  <si>
    <t>尾本恵市&lt;編･著&gt;他</t>
  </si>
  <si>
    <t>ﾆｯｸ･ﾎﾞｽﾄﾛﾑ</t>
  </si>
  <si>
    <t>日本雑学研究会</t>
  </si>
  <si>
    <t>北野幸伯</t>
  </si>
  <si>
    <t>小畑弘己</t>
  </si>
  <si>
    <t>持永大・村野正泰・土屋大洋</t>
  </si>
  <si>
    <t>水谷広</t>
  </si>
  <si>
    <t>ユヴァル・ノア・ハラリ</t>
  </si>
  <si>
    <t>SRG研究会:監修
柴野利彦:著</t>
  </si>
  <si>
    <t>元村有希子</t>
  </si>
  <si>
    <t>ﾌﾞﾗﾝｺ，ﾐﾗﾉｳﾞｨｯﾁ</t>
  </si>
  <si>
    <t>ヤング，ショーン</t>
  </si>
  <si>
    <t>郡司ペギオ幸夫」</t>
  </si>
  <si>
    <t>堀田江理</t>
  </si>
  <si>
    <t>カルディコット，ヘレン【監修】〈Ｃａｌｄｉｃｏｔｔ，Ｈｅｌｅｎ〉</t>
  </si>
  <si>
    <t>中村桂子</t>
  </si>
  <si>
    <t>サン＝テグジュペリ，アントワーヌ・ド〈Ｓａｉｎｔ‐Ｅｘｕｐ´ｅｒｙ，Ａｎｔｏｉｎｅ　ｄｅ〉</t>
  </si>
  <si>
    <t>中村 明</t>
  </si>
  <si>
    <t>シンガー，Ｐ．Ｗ．〈Ｓｉｎｇｅｒ，Ｐ．Ｗ．〉/ブルッキング，エマーソン・Ｔ．〈Ｂｒｏｏｋｉｎｇ，Ｅｍｅｒｓｏｎ　Ｔ．〉</t>
  </si>
  <si>
    <t>渡邉 哲也</t>
  </si>
  <si>
    <t>ﾚｽﾀｰ･R･ﾌﾞﾗｳﾝ編著</t>
  </si>
  <si>
    <t>国際自然保護連合【著】</t>
  </si>
  <si>
    <t>宇井純</t>
  </si>
  <si>
    <t>環境庁企画調整局
企画調整課調査企画室</t>
  </si>
  <si>
    <t xml:space="preserve">ジョン・ハート著 </t>
  </si>
  <si>
    <t>環境総合研究所</t>
  </si>
  <si>
    <t>環境事業団</t>
  </si>
  <si>
    <t>東京都</t>
  </si>
  <si>
    <t>産業環境管理協会</t>
  </si>
  <si>
    <t>環境省編</t>
  </si>
  <si>
    <t>井上真編</t>
  </si>
  <si>
    <t>小林紀之</t>
  </si>
  <si>
    <t>ｴｺﾋﾞｼﾞﾈｽﾈｯﾄﾜｰｸ【編】</t>
  </si>
  <si>
    <t>山折哲雄編著</t>
  </si>
  <si>
    <t>市川 勝著</t>
  </si>
  <si>
    <t>小林昭祐編著</t>
  </si>
  <si>
    <t>朝日新聞社編</t>
  </si>
  <si>
    <t>武田康雄&lt;文・写真&gt;</t>
  </si>
  <si>
    <t>内田 悦生</t>
  </si>
  <si>
    <t>Janine M.Benyus</t>
  </si>
  <si>
    <t>中尾佐助 西岡京治著</t>
  </si>
  <si>
    <t>小宮輝之解説監修/持丸依子</t>
  </si>
  <si>
    <t>東京電力福島原子力
発電所事故調査委員会</t>
  </si>
  <si>
    <t>ヨルゲン・ランダース</t>
  </si>
  <si>
    <t>新星出版社編集部【編】</t>
  </si>
  <si>
    <t>湯原哲夫編</t>
  </si>
  <si>
    <t>ｼﾞﾑ･ﾊﾞｺﾞｯﾄ</t>
  </si>
  <si>
    <t>酒井治孝</t>
  </si>
  <si>
    <t>水谷仁編</t>
  </si>
  <si>
    <t>森敏/加賀谷雅道</t>
  </si>
  <si>
    <t>山下 一穂</t>
  </si>
  <si>
    <t>六連星の会【編】中尾健児</t>
  </si>
  <si>
    <t>高橋正樹</t>
  </si>
  <si>
    <t>斎藤孝</t>
  </si>
  <si>
    <t>福嶋司(編･著)</t>
  </si>
  <si>
    <t>大本昌秀</t>
  </si>
  <si>
    <t>海野和夫</t>
  </si>
  <si>
    <t>吉川寛・海野和男</t>
  </si>
  <si>
    <t>小野有五</t>
  </si>
  <si>
    <t>小泉 純一郎</t>
  </si>
  <si>
    <t>いろは出版【編著】/ｍｕｇｎｙ【絵】</t>
  </si>
  <si>
    <t>日経コンストラクション【編】/篠山 紀信【写真】/木村 駿【文】</t>
  </si>
  <si>
    <t>国立科学博物館産業技術史資料情報センター【監修】</t>
  </si>
  <si>
    <t>地球環境研究会</t>
  </si>
  <si>
    <t>三代川正秀</t>
  </si>
  <si>
    <t>境川斜面緑地を守る会</t>
  </si>
  <si>
    <t>日本自然科学写真協会</t>
  </si>
  <si>
    <t>みんなのデータサイトマップ集編集チーム【企画・編】</t>
  </si>
  <si>
    <t>権藤司編集委員長</t>
  </si>
  <si>
    <t>環境事業団･地球環境基金部</t>
  </si>
  <si>
    <t>購入日
(or蔵書本
発行日)</t>
    <rPh sb="0" eb="2">
      <t>コウニュウ</t>
    </rPh>
    <rPh sb="2" eb="3">
      <t>ビ</t>
    </rPh>
    <rPh sb="7" eb="9">
      <t>ゾウショ</t>
    </rPh>
    <rPh sb="9" eb="10">
      <t>ボン</t>
    </rPh>
    <rPh sb="11" eb="14">
      <t>ハッコウビ</t>
    </rPh>
    <phoneticPr fontId="2"/>
  </si>
  <si>
    <t>第１部 自然公園で起きている問題(収容力の概念;自然公園制度の対応ほか)､第２部 登山者の数と動きをとらえる(公園利用調査の必要性:ｶｳﾝﾀｰによる利用者数の把握 ほか)､第３部 登山者の心理と評価をとらえる(利用体験の質を左右する要素:利用体験の質を把握する手法としての満足感 ほか)､第４部 自然と利用に配慮した公園計画と管理手法(適正収容力の概念と計画手法:知床での適正利用に向けたｿﾞｰﾆﾝｸﾞと利用ﾙｰﾙほか)</t>
  </si>
  <si>
    <t>福島原子力発電所事故はまだ終わっていない｡原発事故は､決して「想定外」ではなかった｡政府､規制当局､東京電力の「不作為」による「人災」こそが､ｼﾋﾞｱｱｸｼﾃﾞﾝﾄ(過酷事故)の根本原因だと断定した国会事故調の報告書全文を掲載｡/「参考資料」「会議録」等を収録のCD付き</t>
  </si>
  <si>
    <t>加藤英明(序)</t>
  </si>
  <si>
    <t xml:space="preserve">94×64cm (折りたたみ22cm) </t>
  </si>
  <si>
    <t>第１部　生物多様性の現状と課題(生物多様性の危機の構造；現状分析)
第２部　生物多様性の保全及び持続可能な利用の理念と目標(５つの理念；目標とグランドデザイン)
第３部　生物多様性の保全及び持続可能な利用の基本方針(施策の基本的方向；主要テーマ別の取扱方針)
第４部　具体的施策の展開(国土の空間特性・土地利用に応じた施策；横断的施策；基盤的施策)
第５部　国家戦略の効果的実施</t>
  </si>
  <si>
    <t>森林消失問題への視座,第１部 問題の構造(森林資源の現状と森林の消失),第２部 地域住民の論理と外部アクターの論理―フィールドからの報告(大規模アブラヤシ農園の操業に対する地域住民の適応),第３部 森林対策の重点課題(違法伐採のメカニズム―インドネシアの実態),第４部 解決への模索(国際条約にみる森林管理の方向性)</t>
  </si>
  <si>
    <t>財団法人地球環境戦略研究財団(IGES)監修</t>
  </si>
  <si>
    <t>新たな市場(マーケット)が動き出した｡森林炭素取引などの最新ルールと先端事例をわかりやすく解説｡21世紀の環境保全戦略を構築する上で必読の書｡
"はじめに 「地球益」の実現に向けて</t>
  </si>
  <si>
    <t>南極でしか見ることのできない現象を,１７０点以上の美しい写真で,科学的な解説とともに紹介する｡
&lt;目次&gt;第１部 空(ゆらめくｵｰﾛﾗ;あまりに美しい朝焼け・夕焼け;景色が歪む！蜃気楼;雪結晶のｺﾚｸｼｮﾝ;氷の粒がつくる光の現象 ほか)､第２部 地表(南極の手つかずの地面;ﾌﾞﾘｻﾞｰﾄﾞがやってくる;雪面と霜の不思議;氷山ができてから消えるまで;過酷な南極にやってくる動物たち)</t>
  </si>
  <si>
    <t>日本で見られる野鳥３１８種(亜種を含む)の足型・足跡をすべて原寸大で掲載｡フィールドで見つけた足跡の持ち主を探すための特徴や､さまざまな足の形から見えてくる鳥の生態を紹介｡</t>
  </si>
  <si>
    <t>国立動物園の時代―明治１５年(１８８２年)～大正１３年(１９２４年)
市立動物園の時代―大正１３年(１９２４年)～昭和１８年(１９４３年)
都立動物園・昭和の時代―昭和１８年(１９４３年)～昭和６４年(１９８９年)
都立動物園・平成の時代―平成元年(１９８９年)～平成２４年(２０１２年)
年表―上野動物園１３０年のあゆみ</t>
  </si>
  <si>
    <t>福島原子力発電所事故はまだ終わっていない｡徹底した検証のため,延べ1167人,900時間を超えるヒアリングが行われた｡資料請求数は2000件を超えた｡被災住民1万633人従業員2415人がアンケートに回答｡・東電ビデオの緊迫したやり取り､・事故防止への無作為を引き起こした「規制の虜(Regulatory Capture)」の実態についての生々しい証拠､・吉田昌郎東電福島第一原発所長からのヒアリング､などが明らかになった｡原発事故は,決して「想定外」ではなかった｡</t>
  </si>
  <si>
    <t>紛争地帯で,自分よりも権力のあるものに翻弄される人生を送る人々と,政治家の無責任な発言に不安を覚え,未来が描けなかった自分を重ね合わせた高校時代｡でも,私たちは努力さえすれば状況を変えられる社会に生きている―｡24歳で国連ﾎﾞﾗﾝﾃｨｱに抜擢され,27歳でｱﾌｶﾞﾆｽﾀﾝのｶﾙｻﾞｲ大統領から助言を求められるようになっていた｡そのすべては,小さな決意の積み重ねからはじまった｡「世界が尊敬する日本人25人」(「Ｎｅｗｓｗｅｅｋ日本版」)に選出された著者による初めての本｡</t>
  </si>
  <si>
    <t>ブータンの知性が語るGNH(国民総幸福)</t>
  </si>
  <si>
    <t>１世界で共有できる排出シナリオ(エネルギービジョン)(ＣＯ２排出シナリオの科学性の検討；中長期エネルギービジョン；エネルギービジョンの実現可能性；ＣＯ２排出シナリオの経済性評価；ＣＯ２長期削減目標の再検討)､２日本の役割と貢献(高効率でクリーンな火力発電技術の役割と展望；二酸化炭素回収貯留(ＣＣＳ)の現状と展望/原子力の役割と展望/クリーンな再生可能エネルギーのポテンシャルと役割/世界ビジョン実現における日本の役割と貢献)</t>
  </si>
  <si>
    <t>プロローグ　ベルリンからの手紙―発見された核分裂　１９３８年１２月～１９３９年９月
第１部　物理学者たちの戦い(ウランフェライン―始まったナチスの核開発　１９３９年９月～１９４０年７月；足踏みする米の核開発―亡命科学者と政府機関の軋轢　１９３９年９月～１９４０年９月　ほか)
第２部　原爆開発競争(兵器としての核物理学―ナチス高官と物理学者の駆け引き　１９４２年３月～１１月；史上初の臨界達成―マンハッタン計画の誕生　１９３９年９月～１９４０年９月　ほか)
第３部　戦争と原爆投下(ボーアの先見性―物理学者たちの研究生活と葛藤　１９４３年１１月～１９４４年５月；漏洩する機密―ロスアラモスのソ連スパイたち　１９４４年２月～１２月　ほか)
第４部　世界に広がる核の恐怖(新たな戦争の始まり―スターリンの焦り　１９４５年８月～１９４６年２月；鉄のカーテン―核の国際管理か国家管理か　１９４５年９月～１９４６年３月　ほか)
エピローグ　恐怖の均衡―冷戦と相互確証破壊</t>
  </si>
  <si>
    <t>１　日本人の実像を探る(旧石器時代人；縄文人；「弥生人」；古墳時代人；「中世人」・近世人・近現代人)
２　「身体史観」の挑戦(旧来の日本人論の誤りをただす；旧来の歴史観はどこが誤っているのか)</t>
  </si>
  <si>
    <t>第1章 昆虫少年のまなざし(大切なことはぜんぶ虫から教わった:図書館で「世界の蝶」を旅する他)
第2章 ｾﾝｽ･ｵﾌﾞ･ﾜﾝﾀﾞｰ(この世界はわからないことに満ちている:ﾓﾙﾌｧ蝶の翅はなぜ青い?他)
第3章 ♀の優越♂の憂鬱(アダムはイブからつくられた；哀しきオスの存在理由　ほか)
第4章 生命の秩序と混沌(何としたたかなｳｰﾊﾟｰﾙｰﾊﾟｰ:私たちが象に親愛の情を抱く理由 他)
第5章 ﾋﾄという困った生物(300年後の金環日食､そのとき日本人は?:肝臓は飲んだあとに「締め」を欲する 他)</t>
    <rPh sb="45" eb="46">
      <t>タ</t>
    </rPh>
    <rPh sb="98" eb="99">
      <t>ホカ</t>
    </rPh>
    <rPh sb="190" eb="191">
      <t>ホカ</t>
    </rPh>
    <rPh sb="247" eb="248">
      <t>ホカ</t>
    </rPh>
    <phoneticPr fontId="2"/>
  </si>
  <si>
    <t>プロローグ　足元に広がる世界(地球は茶色かった？；旅をはじめる前に)
第１章　土の来た道：逆境を乗り越えた植物たち(土壌が存在しなかった地球；大陸移動とシダの森　ほか)
第２章　土が育む動物たち：微生物から恐竜まで(栄養分をかき集める生き物たち；腸内細菌の活躍　ほか)
第３章　人と土の一万年(ヒトの酸性土壌への適応；水と栄養分のトレードオフ　ほか)
第４章　土の今とこれから：マーケットに揺れる土(エネルギーが届くまで；スギ林に囲まれた不思議な景色　ほか)</t>
  </si>
  <si>
    <t>第１章　恐竜理論(Ｋ‐Ｔ境界；恐竜理論；ネズミを捕るのに虎を飼う；現在の原発の致命的な欠点；プルトニウム・核廃棄物の処理方法を模索する)
第２章　プルトニウム消滅！(古川和男氏との出会いと別れ；熔融塩原子炉(熔融塩炉)の特性
燃料としてのプルトニウム熔融塩とトリウム熔融塩
半分しか知らない原子炉
プルトニウム消滅！
熔融塩炉の大きな目的
オバマ大統領のプラハ演説)
第３章　エネルギーをどうするか(なぜ経済を考えるのか；お金とは何か？；生命と富；収益と求心力；脱原発の新思考)
第４章　公共の土俵に上げる(真実の色；公共の土俵に上げる；ポジション・トーク；科学と科学者)
終章　環境なくして人間なし人間なくして経済なし(人類の夢；人類の盾)</t>
  </si>
  <si>
    <t>座談会　“ＦＲＥＥＤＯＭ　ＢＥＴＲＡＹＥＤ”をめぐって(誰が戦争を仕掛けたのか；過ったアメリカの政策；戦争を引き起こした狂気)
ウェデマイヤー将軍の回想―第二次大戦に勝者なし
いま明らかになった大東亜戦争の真相―「ＦＲＥＥＤＯＭ　ＢＥＴＲＡＹＥＤ」の衝撃
日米戦争は狂人の欲望から―フーバー三一代大統領の証言</t>
  </si>
  <si>
    <t xml:space="preserve">
第３部　人類の統一(宗教という超人間的秩序；歴史の必然と謎めいた選択)
第４部　科学革命(無知の発見と近代科学の成立；科学と帝国の融合；拡大するパイという資本主義のマジック；産業の推進力；国家と市場経済がもたらした世界平和；文明は人間を幸福にしたのか；超ホモ・サピエンスの時代へ)</t>
  </si>
  <si>
    <t>序章　中国奥地の異様な風景(無人のマオタイ村を照らす照明；大物官僚ゆえの桁遺いの無駄遣い　ほか)
第１章　九億の農民から搾取する四億の都市住民(来日しても都市住民が農民を搾取；日本の出稼ぎと中国農民工の違い　ほか)
第２章　中国人民解放軍が世界一弱い理由(「よい人間は軍人にならない」；武装警察官学校の修学旅行では　ほか)
第３章　田中角栄なき中国農民の悲劇(『だれが中国を養うのか？』の錯覚；朱鎔基首相で食料生産減少の背景　ほか)
第４章　アメリカへの挑戦が早めた崩壊(覇権国家が必ず行う行動とは；誰が大統領になっても中国と衝突　ほか)</t>
  </si>
  <si>
    <t>第１章　弱い自分を強くするためには？(強いこころをもちたい！；自分に自信がもてなくて…　ほか)
第２章　ピンチを乗りこえていくには？(目の前に苦しむ人がいる！；イヤなことばかり起こる　ほか)
第３章　人とよい関係をつくるには？(嫌われたくはないけれど…；おたがいに成長するには？　ほか)
第４章　もっと自分を成長させるには？(すぐれた人になるには？；どう学べばいいの？　ほか)</t>
  </si>
  <si>
    <t>第１章　民主主義のウソ(「民主主義は人の自由を尊重する制度である」のウソ；「ダメ。ゼッタイ。」？大麻取り締まりのウソ　ほか)
第２章　ウソの道具としての科学(「人の役に立つことで金儲け」から「人を脅かして金儲け」へ；インチキな科学的言説で人をだました典型例「ダイオキシン法」　ほか)
第３章　世界を動かすウソのからくり(ウソがホントを支配している貨幣経済；グローバル・キャピタリズムの源泉　ほか)
第４章　現代人はどんな「ウソ」にだまされるのか(他人をコントロールしたいという欲望の始まり；自己家畜化が進む現代人　ほか)</t>
  </si>
  <si>
    <t>第１章　生命現象の「法則」をさぐる(変わりゆく「いのちの時空」―代謝と循環；生命をそのまま描く―オートポイエーシスの構想　ほか)
第２章　生命探究の「方法」をさぐる(自然と人間と科学の関係―Ｋ．ポパーの三世界論；生物学者の困難な使命とは？―コトバと同一性　ほか)
第３章　生命進化の「原理」をさぐる(進化論のドグマ―ネオダーウィニズム再批判；何が進化するのか？―生命システムと内部選択　ほか)
第４章　生命がそなえる「時間の形式」をさぐる(生きている物質―時間の非対称性；生命誕生のシナリオ―ルールと布置　ほか)</t>
  </si>
  <si>
    <t>未来の年表(２)</t>
  </si>
  <si>
    <t>未来の年表(２)</t>
    <rPh sb="0" eb="2">
      <t>ミライ</t>
    </rPh>
    <rPh sb="3" eb="5">
      <t>ネンピョウ</t>
    </rPh>
    <phoneticPr fontId="2"/>
  </si>
  <si>
    <t>第１部　日本の植生(日本の植生の特徴；日本の植生変遷史)
第２部　日本の植生分布(亜熱帯・暖温帯常緑広葉樹林帯域の植生；亜熱帯・暖温帯常緑広葉樹林帯域の二次植生；中間温帯域の植生；冷温帯・山地帯落葉広葉樹林帯域の植生；亜寒帯・亜高山帯常緑針葉樹林帯域の植生；高山地域の植生；湿原植生；島嶼植生；海岸植生；河川敷の植生；都市の植生)
第３部　地域固有の植生分布とその要因(縞枯れ現象；季節風効果；平尾根効果)</t>
  </si>
  <si>
    <t>第１章　ＡＩ…人工知能とは(ＡＩとは…ＡＩの発展の歴史；ＡＩと人間)
第２章　ベーシック・インカム(ＢＩ)の仕組みと効力(ＢＩの仕組みとメリット；ＢＩの実現可能性；民主主義・資本主義とＢＩ)
第３章　ＡＩ＋ＢＩの社会で人間はどう生きるのか(ＡＩとＢＩが導く“新しいステージ”；ＡＩ＋ＢＩの社会で人間はどう生きるのか)</t>
  </si>
  <si>
    <t>第１部　ジオエンジニアリング始末(ジオエンジニアリングの出現；工学のフロンティアに挑む；私たちの果て)
1．ジオエンジニアリングの出現
2．工学のフロンティアに挑む
3．私たちの果て
第２部　ジオエンジニアリングの現場(全球工学；気候制御；捕集貯留；捕集貯留―さらなる探究；ジオエンジニアリングの周辺)
4．全球工学
5．気候制御
6．捕集貯留
7．捕集貯留―さらなる探究
8．ジオエンジニアリングの周辺</t>
  </si>
  <si>
    <t>第１章　三月の旅
第２章　イカロスたちの夏
第３章　暮色の空
巻末特別対談　日米開戦に見る日本人の「決める力」(ＶＳ勝間和代)</t>
  </si>
  <si>
    <t>人生のかけらが映る風景
１　漱石一門(心の底を叩いて見ると―夏目漱石；笑うから可笑しいのだ―寺田寅彦；白々しい返済―内田百〓)
２　職人一芸(恋人は捨てられても―岩本素白・高田保；おでこで蝿をつかまえる―尾崎一雄；風邪は背後から忍び寄る―永井龍男)
３　井伏一隅(したたりの基本の正しい音―井伏鱒二；大時計のある部屋―小沼丹；貝がらから海の音が―庄野潤三)
終章　秋の夕陽に熟れて―福原麟太郎『チャールズ・ラム伝』界隈</t>
  </si>
  <si>
    <t>序章　対立に向かう世界(アメリカの対中制裁は終わらない；日本の韓国制裁もアメリカ連動の一環　ほか)
第１章　アメリカはどこまで中国を崩壊させるか(米中対立は単なる貿易戦争ではない；肥大化した中国は自分のルールを押しつけだした　ほか)
第２章　自滅していく中国経済(ファーウェイと縁を切りはじめた世界企業；ファーウェイは世界市場から消える　ほか)
第３章　中国外交の大失敗で激変するアジア情勢(中国に対する新たなＡＢＣＤ包囲網；ベネズエラの政変はアメリカＶＳ中国の代理戦争　ほか)
第４章　日米はこうして中国をつぶす(アメリカを動かした安倍首相の「セキュリティ・ダイヤモンド構想」；陸路と海路をこうして消滅させる　ほか)</t>
  </si>
  <si>
    <t>水害列島</t>
  </si>
  <si>
    <t>水害列島</t>
    <rPh sb="0" eb="2">
      <t>スイガイ</t>
    </rPh>
    <rPh sb="2" eb="4">
      <t>レットウ</t>
    </rPh>
    <phoneticPr fontId="2"/>
  </si>
  <si>
    <t>土屋信行</t>
    <phoneticPr fontId="2"/>
  </si>
  <si>
    <t>文春新書</t>
    <phoneticPr fontId="2"/>
  </si>
  <si>
    <t>文藝春秋</t>
    <phoneticPr fontId="2"/>
  </si>
  <si>
    <t>新書</t>
    <phoneticPr fontId="2"/>
  </si>
  <si>
    <t>255p</t>
    <phoneticPr fontId="2"/>
  </si>
  <si>
    <t>18cm</t>
    <phoneticPr fontId="2"/>
  </si>
  <si>
    <t>第１章　なぜ大水害は起こるのか
第２章　西日本豪雨の教訓
第３章　防災という罠
第４章　ゼロメートル地帯江戸川区のハザードマップ作り
第５章　マニュアルの充実は防災力を脆弱にする
第６章　首都直下地震により発生する「地震洪水」
第７章　大水害にどう立ち向かえばいいのか？
第８章　見えない津波防潮堤を実現した女川町
第９章　たゆまず続けられてきたゼロメートル地帯の「命山」建設
第１０章　先人の知恵に学ぶ</t>
    <phoneticPr fontId="2"/>
  </si>
  <si>
    <t>中川浩之</t>
    <rPh sb="0" eb="2">
      <t>ナカガワ</t>
    </rPh>
    <rPh sb="2" eb="4">
      <t>ヒロユキ</t>
    </rPh>
    <phoneticPr fontId="2"/>
  </si>
  <si>
    <t>19-28</t>
  </si>
  <si>
    <t>19-28</t>
    <phoneticPr fontId="2"/>
  </si>
  <si>
    <t>大森弘一郎</t>
    <rPh sb="0" eb="2">
      <t>オオモリ</t>
    </rPh>
    <rPh sb="2" eb="5">
      <t>コウイチロウ</t>
    </rPh>
    <phoneticPr fontId="2"/>
  </si>
  <si>
    <t>？</t>
    <phoneticPr fontId="2"/>
  </si>
  <si>
    <t>谷井一彦</t>
    <rPh sb="0" eb="2">
      <t>ヤツイ</t>
    </rPh>
    <rPh sb="2" eb="4">
      <t>カズヒコ</t>
    </rPh>
    <phoneticPr fontId="2"/>
  </si>
  <si>
    <t>THE NEXT  100YEARS
A FORECAST FOR THE ZIST CENTURY</t>
    <phoneticPr fontId="2"/>
  </si>
  <si>
    <t>NEURO HACKS UCLA医学部教授が教える科学的に証明される究極のなし遂げる力</t>
    <rPh sb="16" eb="18">
      <t>イガク</t>
    </rPh>
    <rPh sb="18" eb="19">
      <t>ブ</t>
    </rPh>
    <rPh sb="19" eb="21">
      <t>キョウジュ</t>
    </rPh>
    <rPh sb="22" eb="23">
      <t>オシ</t>
    </rPh>
    <rPh sb="25" eb="28">
      <t>カガクテキ</t>
    </rPh>
    <rPh sb="29" eb="31">
      <t>ショウメイ</t>
    </rPh>
    <rPh sb="34" eb="36">
      <t>キュウキョク</t>
    </rPh>
    <phoneticPr fontId="2"/>
  </si>
  <si>
    <t>知られざる超巨大「土木･建築現場」労働者は毎日6000人/費用は推計8兆円/完了まで30～40年
ｲﾝﾌﾗが止まった帰還困難区域
東京電力･ｾﾞﾈｺﾝ･ﾒｰｶｰはどう動いたか？
1号機原子炉建屋ｶﾊﾞｰ工事/2号機原子炉建屋円形構台建築/3号機原子炉建屋かれき撤去･ｶﾊﾞｰ/無人がれき搬送/凍土遮水壁/汚水水ﾀﾝｸ/ﾌｪｰｼﾞﾝｸﾞ/K排水路付け替え</t>
    <rPh sb="0" eb="1">
      <t>シ</t>
    </rPh>
    <rPh sb="5" eb="6">
      <t>チョウ</t>
    </rPh>
    <rPh sb="6" eb="8">
      <t>キョダイ</t>
    </rPh>
    <rPh sb="9" eb="11">
      <t>ドボク</t>
    </rPh>
    <rPh sb="12" eb="14">
      <t>ケンチク</t>
    </rPh>
    <rPh sb="14" eb="16">
      <t>ゲンバ</t>
    </rPh>
    <rPh sb="17" eb="20">
      <t>ロウドウシャ</t>
    </rPh>
    <rPh sb="21" eb="23">
      <t>マイニチ</t>
    </rPh>
    <rPh sb="27" eb="28">
      <t>ニン</t>
    </rPh>
    <rPh sb="29" eb="31">
      <t>ヒヨウ</t>
    </rPh>
    <rPh sb="32" eb="34">
      <t>スイケイ</t>
    </rPh>
    <rPh sb="35" eb="36">
      <t>チョウ</t>
    </rPh>
    <rPh sb="36" eb="37">
      <t>エン</t>
    </rPh>
    <rPh sb="38" eb="40">
      <t>カンリョウ</t>
    </rPh>
    <rPh sb="47" eb="48">
      <t>ネン</t>
    </rPh>
    <rPh sb="54" eb="55">
      <t>ト</t>
    </rPh>
    <rPh sb="58" eb="60">
      <t>キカン</t>
    </rPh>
    <rPh sb="60" eb="62">
      <t>コンナン</t>
    </rPh>
    <rPh sb="62" eb="64">
      <t>クイキ</t>
    </rPh>
    <rPh sb="65" eb="67">
      <t>トウキョウ</t>
    </rPh>
    <rPh sb="67" eb="69">
      <t>デンリョク</t>
    </rPh>
    <rPh sb="83" eb="84">
      <t>ウゴ</t>
    </rPh>
    <rPh sb="90" eb="92">
      <t>ゴウキ</t>
    </rPh>
    <rPh sb="92" eb="95">
      <t>ゲンシロ</t>
    </rPh>
    <rPh sb="95" eb="97">
      <t>タテヤ</t>
    </rPh>
    <rPh sb="101" eb="103">
      <t>コウジ</t>
    </rPh>
    <rPh sb="105" eb="107">
      <t>ゴウキ</t>
    </rPh>
    <rPh sb="107" eb="110">
      <t>ゲンシロ</t>
    </rPh>
    <rPh sb="110" eb="112">
      <t>タテヤ</t>
    </rPh>
    <rPh sb="112" eb="114">
      <t>エンケイ</t>
    </rPh>
    <rPh sb="169" eb="172">
      <t>ハイスイロ</t>
    </rPh>
    <rPh sb="172" eb="173">
      <t>ツ</t>
    </rPh>
    <rPh sb="174" eb="175">
      <t>カ</t>
    </rPh>
    <phoneticPr fontId="2"/>
  </si>
  <si>
    <t>第１章:環境問題の根本は人間の「生き方」､第２章:環境に配慮しない経済の不経済､第３章:科学技術は環境問題を解決できるか､第４章:環境外交を国際貢献の柱に､第５章:地球を守るための政策に関する私の提言､第６章:かけがえのない地球のために</t>
  </si>
  <si>
    <t>あなたは化学物質汚染から身を守れますか？消費者としての賢い選択､政府・自治体の取組み､諸外国の事例､測定分析依頼方法､話題のＰＲＴＲなどを紹介し､化学物質汚染から身を守るためのシステムづくりを提案。</t>
  </si>
  <si>
    <t>“儒商”という､儒教の精神を持った商人という意味である｡お金儲けも巧みだが､社会的貢献についても考える賢い商人である｡1988年､ﾉｰﾍﾞﾙ賞受賞者がﾊﾟﾘに集まり発表された共同宣言が､「人類が､来るべき21世紀に向かって生き残りの努力を行おうとするならば､2500年の昔にさかのぼり､中国の孔子の知恵に学ばなければならない」来るべき新世紀に向け､孔子の思想を大きく評価した｡日本と中国が21世紀に､どうﾀﾞｲﾅﾐｯｸに変わっていくかを､孔子の観点から考えてみた｡</t>
  </si>
  <si>
    <t>知っていますか？森と木の科学。ミクロの世界から地球的規模の話まで､おもしろくて､ためになる森林の秘密１００。当たり前のこと､正しいと思っていたことの意外な事実―。森を知り､森を歩く楽しみがグーンとふえる､森への誘い。</t>
  </si>
  <si>
    <t>森の働き(巨大なガス交換器；緑のダム；健康の源―森林浴；森の黎明―三原山噴火；白砂青松―松林の役割；冷房完備の森の中　ほか)
樹木の不思議(どこが違う木と草；太らない木―タケ；木の年齢；衣の下に秘密あり；幹の芸術―針葉樹と広葉樹の樹形；風の彫刻；しぶとい雪国の木　ほか)
木の生理(天然の揚水機；木はなぜ巨大になれないのか；ソーラーコンビナート；木は春のセンサー；紅葉・落葉・色さまざまに；無重力で木はどう伸びる　ほか)
森の中の生き物たち(森の掃除屋大繁盛；森の宝物―土壌動物；妖精の輪・フェアリーリング；シロの王様・マツタケ；立ち木は中から腐る；腐りやすい木､腐りにくい木　ほか)
木材の話(成長の年代誌―年齢；歴史を刻み込んでいる木；板の模様は語る；柔構造の剛体―木；木は鉄より強いか；世界に誇れる木・スギ､ヒノキ　ほか)</t>
  </si>
  <si>
    <t>インドで戦争捕虜となったオーストリアの登山家は､収容所を脱走し､想像を絶する過酷な旅のはてに､世界の屋根チベット高原の禁断の都に漂着する。「私は､これほど素朴な信仰心を持つチベット人にはいつも深い羨望の念を覚えた。私自身は生涯を通じて宗教を求めながらついに得られなかったからである。私は､浮世の出来事によって疑惑に陥って右往左往することなく､それを平静に眺めることを､この国で学んだ」。若き日のダライ・ラマの個人教師をつとめた登山家が綴った山岳紀行文学の金字塔。</t>
  </si>
  <si>
    <t>地球環境問題の真の解決めざして､今日における最大の課題である地球環境問題を,環境倫理学の視点から考察｡先行研究の成果を客観的に紹介しつつ,そこから一歩踏み込み,自然観・人間観・宗教観・価値観等につき,東西の比較思想論にまで叙述を深める｡</t>
  </si>
  <si>
    <t>国際日本文化研究センターにおいては､２００１年度から四年間にわたる「文明研究」の大型プロジェクトを立ち上げ､国内外の共同研究会とシンポジウムをつみ重ねてきた。本書は､そのうち特に「環境と文明」というテーマをめぐって蓄積された研究成果の一端をまとめたものである。今にして思うのであるが､われわれもまた世界の文明的状況と環境の諸相について､さまざまな形でそのエッセンスを凝縮して示そうと試み､論じてきたようにも思う。</t>
  </si>
  <si>
    <t>これは､どうもおかしいぞ…」だれもが“異変”を肌身で感じ始めている。とてつもない危機が､ひたひたと迫っている。それを､もはや疑う者はいない。様々な予兆は､それがもはや杞憂ではないことを､われわれに突き付けている。
人類､破滅へ―もう時間は残されていない…</t>
  </si>
  <si>
    <t>人類､破滅へ―もう時間は残されていない…
都市熱化―過熱地獄はますます増長
世界熱波―気温はどこまで上がり続けるのか
極地の氷―北極は二〇七〇年に海になる
寒冷化！？―映画『デイ・アフター・トゥモロー』が現実に
偏西風―大蛇行が「大異変」を引き起こす
飢餓の世紀―干ばつ､砂漠化､水飢饉､そして…
集中豪雨―目前に迫る都市洪水の恐怖
台風・ハリケーン―風速一〇〇メートルの超弩級が襲う
生物の異変―絶滅の危機はすでに始まっている
「京都議定書」―アメリカに骨抜きにされたＣＯ２削減策
温室効果ガス―増え続けるＣＯ２､メタン､フロン…
大気汚染―温暖化で空気も異変
大地震―あなたも家族も助かるには
警鐘―人類は破局に向かっている…</t>
  </si>
  <si>
    <t>2006年2月､台湾の陳水扁総統が「中国統一」の方法を研究する政府の諮問機関､国家統一委員会と､そこで可決された「国家統一綱領」を廃止した｡中国は当然反発｡対立はますます深まっている｡中国は軍備の近代化を図るとともに､軍事費を年々増やし､周辺海域へ勢力を拡大しようと虎視眈々と狙っている｡台湾併呑をめざす中国の軍事面､経済面での巨大化は止まらない｡軍事的衝突があれば､当然､日米も巻き込まれる｡中国の覇権主義はいずれｱﾒﾘｶとの衝突を引き起こすのではないか｡</t>
  </si>
  <si>
    <t>第１章 水素とは何か？,第２章 人類の暮らしとエネルギー消費の歴史,第３章 水素との出会い―ガス灯から宇宙旅行まで,第４章 燃料電池と水素エネルギー革命,第５章 水素を得る方法,第６章 水素社会のインフラ技術―水素を貯蔵し､運び､供給する,第７章 水素とともに暮らす２１世紀の水素社会,第８章 水素社会に向けての内外の水素プロジェクト</t>
  </si>
  <si>
    <t>今日の地球環境危機は､産業革命以来の物質文明のあり方に対して､われわれに根本的な変革を迫っているといっても過言ではない｡そのために本書ではまず､このような危機的状況をもたらした近代産業主義思想そのものを問いなおし､近代から現代に至るまで「環境問題」をめぐってどのような思想が展開されてきたのかを多角的に検討していく｡これらの作業は“緑の社会”を実現していく上で重要な示唆を与えてくれるだろう｡</t>
  </si>
  <si>
    <t>美しい空はどんな時に見えるのか､どうして空が美しく見えるのか,わかる本
竜巻の威力,虹の色,蜃気楼などの,見る者を圧倒する不思議｡雲が生まれる瞬間,空に映る地球の影などの,目をこらせば見えてくる不思議｡約２００点の美しい写真でさまざまな気象現象を紹介,その背後にある科学を解説する｡</t>
  </si>
  <si>
    <t>第１章 自然界のこだまを返す､第２章 いかに食べていくか､第３章 いかにエネルギーを利用するか､第４章 いかにものづくりをするか､第５章 いかに自分で病を治すか､第６章 学んだことを,いかに蓄積するか､第７章 いかにビジネスをやりとげるか､第８章 われわれはどこに向かうのか</t>
  </si>
  <si>
    <t>大きくカラフルで目立つものから砂粒サイズの無名なものまで､さまざまな無脊椎動物たちが暮らす海。海で無脊椎動物は多様な進化を遂げました。そして各々が人間の常識では考えられないような方法で熾烈な生存競争を切り抜け､したたかに生き残って子供を残します。本書は不思議と驚異に満ちた海産無脊椎動物の世界を､ライターにして研究者である著者のわかりやすい解説と美しい写真で紹介します。</t>
  </si>
  <si>
    <t>瓦礫を活用して､命を守るふるさとの森をつくる…！甚大な被害をもたらした東日本大震災の津波に耐えて､「その土地本来の樹木」はたくましく生き残り､その防災力を証明した。４０００万本の木を植えた著者が提案する「森の防波堤」は､震災復興のため､将来の安全な暮らしのため､そして日本人の心を支えるための､遠大なプロジェクトである。</t>
  </si>
  <si>
    <t>「持続可能な開発と経済発展の両立」を目指すブータン｡この国の特徴である豊かな自然環境と深い精神文化を軸に､王政の現在から世界をリードする開発理念「GNH思想」､さらに伝統建築物ゾンの役割の変遷まで､歴史・社会・文化を幅広く紹介する｡</t>
  </si>
  <si>
    <t>全世界に衝撃を与えたベストセラー､『成長の限界ローマ・クラブ「人類の危機」レポート』から４０年｡新たなアプローチ法で､次なる混沌の４０年を見通す｡</t>
  </si>
  <si>
    <t>明日､人類はこうして絶滅する！スーパーウイルス､気候変動､大量絶滅､食糧危機､生物兵器､コンピュータの暴走…人類はどうすれば滅亡の危機から逃れられるのか？気鋭のジャーナリストが科学的根拠とともに描く人類への警鐘！</t>
  </si>
  <si>
    <t>人間とは何か｡それをずっと考えながら､日本で､ｱﾌﾘｶで､ﾁﾝﾊﾟﾝｼﾞｰと寄り添うようにして研究を続けてきた｡彼らには人間の言語のようなことばはない｡けれども､彼らなりの心があり､ある意味で人間以上に深いきずながある｡人間の体が進化の産物であるのと同様に､その心も進化の産物だ｡人間にもっとも近い進化の隣人を深く知ることで､人間の心のどういう部分が特別なのかが照らしだされ､教育や親子関係や社会の進化的な起源が見えてくる｡「人間とは何か」の答えをお話ししよう｡</t>
  </si>
  <si>
    <t>地方消滅を避け､真の地方創生へ進むシナリオとは？全国８９６自治体の消滅可能性を指摘し政治を動かした増田寛也と､ＧＤＰと雇用の７割を占めるローカル経済の可能性を明らかにした冨山和彦が語り合う。なぜ「選択と集中」は避けられないのか､移民を受け入れるべきか､大学が職業訓練を行うべき理由､東北地方がもつ可能性､自動運転やドローンなど新技術と地方の関係…日本を襲う危機を見つめ､解決策を探る。</t>
  </si>
  <si>
    <t>２０１４年９月２７日午前１１時５２分､９月最後の土曜日､素晴らしい好天と絶好の紅葉シーズン､そして昼どきの最もゆったりした時間帯で､多くの登山者でにぎわっていた御嶽山が､突然､大噴火した。そのとき何が起きたのか―。生還した登山者たちの証言を中心に､救助現場からの報告と研究者による分析を交え緊急出版！</t>
  </si>
  <si>
    <t>「影のＣＩＡ」の異名をとる情報機関ストラトフォーの創設者が､２１世紀に起こる政治・経済の危機､国際紛争､宇宙や自然エネルギー開発を地政学的見地から予測！２０２０年までに中国は分裂の危機に瀕し､ロシアはアジアや欧州に進出。２０５０年､勢力を増した日本とトルコは､米国､ポーランドと世界戦争に突入。やがて世界の中心は北米に移り､メキシコと米国が頂上決戦へ。クリミア危機を的中させた話題の書。
ローソン社長・玉塚元一氏､JSR社長・小柴満信氏推薦！　ジョージ・フリードマン／櫻井祐子訳21世紀半ば､日本はアメリカに対抗する国家となりやがて世界戦争へ？　地政学的視点から世界勢力の変貌を徹底予測する。解説／奥山真司</t>
  </si>
  <si>
    <t>大好評『100年予測』の著者が描くﾘｱﾙな近未来！震災後の日本に贈る特別序文付｡
金融危機以降､国家間のパワーバランスは劇的に変化したか？アメリカとイランがついに和解？日本は軍事力を強化するか？地政学が導く世界の行く末とは…｡「影のＣＩＡ」の異名をもつ情報機関ストラトフォーを率いる著者の『１００年予測』は､クリミア危機を的中させ話題沸騰！続篇の本書では２０１０年代を軸に､より具体的な未来を描く｡３・１１後の日本に寄せた特別エッセイ収録｡</t>
  </si>
  <si>
    <t>課題先進国を救うモデル｡その最先端は“里山”にあった！！危機を超え未来を生む､すり潰されない生き方を提言！！
「社会が高齢化するから日本は衰える」は誤っている！　原価０円からの経済再生､コミュニティ復活を果たし､安全保障と地域経済の自立をもたらす究極のバックアップシステムを､日本経済の新しい原理として示す!!</t>
  </si>
  <si>
    <t>広島・長崎原爆７０年。新資料によって､初めて明らかにされる“歴史の真実”と“人間ドラマ”。１９３８年､ドイツで核分裂発見。亡命ユダヤ人､独米ソの物理学者やスパイによる国家の命運を賭けた“原爆開発戦争”が始まる。そして…</t>
  </si>
  <si>
    <t>身近な植物にも不思議がいっぱい。アジサイやキョウチクトウ､アサガオなど毒をもつ意外な植物たち､長い年月をかけて巨木を枯らすシメコロシノキ､かさぶたをつくって身を守るバナナ､根も葉もないネナシカズラなど､植物のもつさまざまなパワーを紹介。動物たちには真似できない植物のすごさを､「渋みと辛みでからだを守る」「食べられる植物も毒をもつ」「なぜ､花々は美しく装うのか」などのテーマで､やさしく解説。</t>
  </si>
  <si>
    <t>第１章　自分のからだは､自分で守る
第２章　味は､防衛手段！
第３章　病気になりたくない！
第４章　食べつくされたくない！
第５章　やさしくない太陽に抗して､生きる
第６章　逆境に生きるしくみ
第７章　次の世代へ命をつなぐしくみ</t>
  </si>
  <si>
    <t>水は､大気､海洋､地表､地下のあらゆるところに､気体､液体､固体の形で存在し､循環して物質やエネルギーを輸送する｡変化し続ける地球環境における絶え間ない水の大循環システムを新たな情報技術を用いて解明し､自然と共生した潤いのある社会を統合的に実現するためのビジョンと指針を提案する</t>
  </si>
  <si>
    <t>登坂博行､河野明男､大和広明､深沢壮騎､山村寛､舩橋真俊､吉田かおる､石川幹子､原辰次､田原康博</t>
  </si>
  <si>
    <t>あなたはいくつ見抜けるだろうか？９．１１と３．１１の共通点､テロ報道の表裏､国際機関の真の狙いに､ＳＮＳの思考停止効果…ｅｔｃ。嘘と真実がますます見分けにくくなる今､決して騙されない秘策を未公開情報と共に大公開！</t>
  </si>
  <si>
    <t>プロローグ　「ウォール街デモが意味するもの」
第１章　「政府や権力は嘘をつくものです」(「ただちに健康に害はない」には気をつけろ―９・１１作業員の警告；「情報隠ぺい」が作ってきた世界の原発の歴史；御用学者の作り方　ほか)
第２章　「違和感」という直感を見逃すな(「民主党と共和党､どっちが貧困を悪化させますか？」；「民主化革命」という名の新しい侵略；報道されなかったもうひとつのリビア　ほか)
第３章　真実の情報にたどりつく方法(市場化を導入するための国民“洗脳”ステップ；腑に落ちないニュースは､資本のピラミッドを見る；ニュースに登場する国際機関の裏をチェック！　ほか)
エピローグ　「３・１１から未来へ」</t>
  </si>
  <si>
    <t>ニュース番組や新聞をなんとなく見ているだけでは､ニュースの「本質」をつかむことはできません。そこで本書は一般の方々が国際ニュースを見て疑問に思うであろう１００のポイントを取り上げ､世界史とからめて解説するアプローチをとりました。歴史の成り立ちから学ぶことで､国際ニュースの本質を読み解くことができると思います。</t>
  </si>
  <si>
    <t>第１章　ヨーロッパの憂鬱―ウクライナ問題と難民問題(ウクライナ紛争の原因は何か？；「ヨーロッパ」は､いつ生まれたのか？；ユダヤ人はなぜヨーロッパで迫害されたのか？　ほか)
第２章　台頭するイスラム過激派と宗教戦争(ＩＳ(イスラム国)は何と戦っているのか
シーア派とスンナ派は何が違うのか？
シーア派の特徴とは？　ほか)
第３章　アメリカのグローバリズムと中国の野望(アジア投資銀行(ＡＩＩＢ)の創設は何を意味するか？
国際通貨基金(ＩＭＦ)と世界銀行の違いとは？
アジア開発銀行とＡＩＩＢの違いは？　ほか)</t>
  </si>
  <si>
    <t>金属は金属リサイクル業者に､その他を廃棄物処理業者に…年間６０万円→１万２千円､排出量を業者任せにせず､毎回廃棄物の数量を計測したら…年間９０万円ものコスト削減。「廃棄物を適正に扱い分別することで儲けにつながる」とよりプラス思考な内容を非常にわかりやすく解説。</t>
  </si>
  <si>
    <t>１章　もうやめませんか？利益を生まない環境に優しいことしてます自慢
２章　みんな知らない「一般廃棄物」と「産業廃棄物」
３章　会社を救うゴミ「産業廃棄物」についてもっと知ろう
４章　ゴミをお金に変える方法
５章　ゴミでコストを削減し､売り上げを上げる仕組みはこうして作ろう
６章　環境にやさしい企業活動を続けていくために知っとこ！
７章　次世代を担う人と社会と環境にやさしい企業紹介</t>
  </si>
  <si>
    <t>そうだったのか宇宙！と思わず納得 
「金融ビッグバン」「新星のごとく登場した選手」「この路地裏はブラックホールのように深い､怖い」など､宇宙に実在する天体や現象の名前は､わたしたちの生活､社会現象などに密着して使われています。暦や曜日､時間の刻み方も､もともとは宇宙との密接な関係からつくられたシステムです。身近に使われる言葉のなかに潜む宇宙を探し､それを「宇宙の言の葉」と題し､そこから､宇宙の全貌を知る。国立天文台のナベジュン先生こと､渡部潤一氏による､そうだったのか､宇宙！”と納得すること必至の一冊。</t>
  </si>
  <si>
    <t>はじめに 身近な言葉に潜む宇宙
言の葉一「月」……時を刻む天体
言の葉二「七夕」……十五光年の遠距離恋愛
言の葉三「天の川」……賢治も描いた星の川
言の葉四「アンドロメダ」……世界観を変えた宇宙の窓
言の葉五「彗星」……宇宙の放浪者
言の葉六「流れ星」……砂粒の最期の輝き
言の葉七「惑星」……なぜ一週間は七日なのか
言の葉八「正午」……時と星のただならぬ関係
言の葉九「新星､超新星」……必ず見えなくなる星
言の葉十「宇宙人」……天文学者はマジメに探している
言の葉十一「UFO」……宇宙人の乗り物…？
言の葉十二「ブラックホール」……すべてを飲み込む宇宙の「特異点」
言の葉十三「星」……生命を創出したスター
言の葉十四「ビッグバン」……眠れなくなる永遠のロマン
言の葉十五「太陽」……天文学は天の文学</t>
  </si>
  <si>
    <t>序　一〇〇年後の日本のために
第１章　なぜ､ダムを増やさずに水力発電を二倍にできるのか
第２章　なぜ､日本をエネルギー資源大国と呼べるのか
第３章　なぜ､日本のダムは二〇〇兆円の遺産なのか
第４章　なぜ､地形を見ればエネルギーの将来が分かるのか
第５章　なぜ､水源地域が水力発電事業のオーナーになるべきなのか
第６章　どうすれば､水源地域主体の水力発電は成功できるのか
終章　未来のエネルギーと水力発電</t>
  </si>
  <si>
    <t>「北極が解ければ､もっと儲かる」日本人だけが知らない地球温暖化ﾋﾞｼﾞﾈｽ
地球温暖化「後」の世界を見据えた「えげつないﾋﾞｼﾞﾈｽ」の実態を､全米超注目の若手ｼﾞｬｰﾅﾘｽﾄが暴く。</t>
    <rPh sb="1" eb="3">
      <t>ホッキョク</t>
    </rPh>
    <rPh sb="4" eb="5">
      <t>ト</t>
    </rPh>
    <rPh sb="12" eb="13">
      <t>モウ</t>
    </rPh>
    <rPh sb="16" eb="19">
      <t>ニホンジン</t>
    </rPh>
    <rPh sb="22" eb="23">
      <t>シ</t>
    </rPh>
    <rPh sb="26" eb="28">
      <t>チキュウ</t>
    </rPh>
    <rPh sb="28" eb="31">
      <t>オンダンカ</t>
    </rPh>
    <rPh sb="38" eb="40">
      <t>チキュウ</t>
    </rPh>
    <rPh sb="40" eb="43">
      <t>オンダンカ</t>
    </rPh>
    <rPh sb="44" eb="45">
      <t>ゴ</t>
    </rPh>
    <rPh sb="47" eb="49">
      <t>セカイ</t>
    </rPh>
    <rPh sb="50" eb="52">
      <t>ミス</t>
    </rPh>
    <rPh sb="68" eb="70">
      <t>ジッタイ</t>
    </rPh>
    <rPh sb="72" eb="74">
      <t>ゼンベイ</t>
    </rPh>
    <rPh sb="74" eb="75">
      <t>チョウ</t>
    </rPh>
    <rPh sb="75" eb="77">
      <t>チュウモク</t>
    </rPh>
    <rPh sb="78" eb="80">
      <t>ワカテ</t>
    </rPh>
    <rPh sb="89" eb="90">
      <t>アバ</t>
    </rPh>
    <phoneticPr fontId="2"/>
  </si>
  <si>
    <t>ニューヨーカー､ウォール・ストリート・ジャーナル､ネイチャー､ＧＱ､ワイアード､タイム…絶賛！ついに日本上陸！氷の下の資源争奪戦に明け暮れる石油メジャー､水と農地を買い漁るウォール街のハゲタカ､「雪」を売り歩くイスラエルベンチャー､治水テクノロジーを「沈む島国」に売り込むオランダ､天候支配で一攫千金を目論む科学者たち…。日本人だけが知らない地球温暖化ビジネス。</t>
  </si>
  <si>
    <t>第１部　融解(コールドラッシュ―カナダ､北西航路を防衛す；シェルが描く２つのシナリオ―気候変動を確信した石油会社は何を目指すのか；独立国家「グリーンランド」の誕生は近い―解けるほどに湧き出す石油､露出するレアメタル；雪解けのアルプスをイスラエルが救う―人工雪と淡水化というおいしいマーケット)
第２部　旱魃(災害で利を得る保険ビジネスの実態―保険会社ＡＩＧと契約する民間消防士；水はカネのあるほうへ流れる―投機対象になった「次世紀の石油」；農地強奪―ウォール街のハゲタカ､南スーダンへ；「環境移民」という未来の課題―「緑の長城」が防ぐのは砂漠化か､それとも移民か)
第３部　洪水(肥沃な土地に「逆流」する脅威―バングラデシュからインドへの移民が後を絶たない理由；護岸壁､販売中―オランダが海面上昇を歓迎する理由；地球温暖化の遺伝学―デング熱の再来で盛り上がるバイオ産業；テクノロジーですべて問題解決―気功工学信奉者たちの楽観的な未来)</t>
  </si>
  <si>
    <t>「壊し屋」大統領は日本を､世界をどう変えるのか？新大統領の描くアメリカは？世界は？そして日本は？トランプ氏の思想や経歴､演説､素顔など現地ルポや豊富な資料で､強みと弱点を浮き彫りに。</t>
  </si>
  <si>
    <t>第１章　激突対談「トランプのアメリカ　激震の世界　立ち尽くす日本」―春名幹男(早稲田大学大学院客員教授)×会田弘継(青山学院大学教授)(トランプを選んだアメリカとは；分断の米政治に乗り込む異端大統領；超大国アメリカは沈没､それとも再浮上？　ほか)
第２章　トランプ政権どうなる政策(通商―保護主義傾斜､日本に逆風；金融―「通貨操作」と日本を非難；地球環境―温暖化は「でっちあげ」　ほか)
第３章　評伝や演説で読み解くトランプの実像(素顔のトランプ；トランプ・ファミリーの系譜；トランプ演説集(要旨)　ほか)</t>
  </si>
  <si>
    <t>農薬を使わないで､きれいな野菜が作れるかどうか？農薬を使わないほうがよくできる。常識とは逆の世界。絵でわかる､読んで納得。有機無農薬裁培・農業塾の教えを凝縮。</t>
  </si>
  <si>
    <t>序章　畑まるごと堆肥化
第１章　実やサヤを食べる野菜(ミニトマト―鉄則・欲張らず､まずは４段取りをめざす；ナス―鉄則・収穫ごとに剪定してやる；ピーマン―鉄則・必ず誘引してＶ字型に育てる　ほか)
第２章　葉や花蕾を食べる野菜(キャベツ―鉄則・苗を植えたら春も秋もベタがけする；イタリアンパセリ―鉄則・種を多くまいて発芽率の悪さをカバー；レタス―鉄則・なんとしても過湿にだけはしない　ほか)
第３章　根や地下茎を食べる野菜(ジャガイモ―鉄則・平畝から土よせで高畝にしてやる；サラダゴボウ―鉄則・掘るのが楽な品種を選ぶ；サツマイモ―鉄則・ツルボケ防止にツル返しをする　ほか)</t>
  </si>
  <si>
    <t>発掘された古人骨を調べ､当時の人の様子を明らかにする「骨考古学」。その進展によって､日本列島の歴史は大きく書き換えられねばならないことがわかってきた。実は縄文人は南方からやってきたのではない。大陸から渡来した弥生人が縄文人を駆逐したというのも本当ではない。そもそも「弥生人顔」など存在しない―旧来の歴史学に根強く残る誤謬を科学的視点から検証。人々の生身の姿を復原し歴史をひもとく「身体史観」を提唱する。骨考古学の第一人者が､日本人の実像に迫る。</t>
  </si>
  <si>
    <t>心は人間だけのものではない。赤道直下の密林で､住宅街の庭先で､人知れず繰り返されてきた偉大な営み。気鋭の生物学者が生命の驚きの深淵に迫る､ＡＥＲＡ好評連載単行本化第２弾。</t>
  </si>
  <si>
    <t xml:space="preserve">発掘された古人骨を調べ､当時の人の様子を明らかにする「骨考古学」。その進展によって､日本列島の歴史は大きく書き換えられねばならないことがわかってきた。実は縄文人は南方からやってきたのではない。大陸から渡来した弥生人が縄文人を駆逐したというのも本当ではない。そもそも「弥生人顔」など存在しない―旧来の歴史学に根強く残る誤謬を科学的視点から検証。人々の生身の姿を復原し歴史をひもとく「身体史観」を提唱する。骨考古学の第一人者が､日本人の実像に迫る。
発掘された古人骨を調べ､当時の人の様子を明らかにする「骨考古学」。その進展によって､日本列島の歴史は大きく書き換えられねばならないことがわかってきた。実は縄文人は南方からやってきたのではない。大陸から渡来した弥生人が縄文人を駆逐したというのも本当ではない。そもそも「弥生人顔」など存在しない―旧来の歴史学に根強く残る誤謬を科学的視点から検証。人々の生身の姿を復原し歴史をひもとく「身体史観」を提唱する。骨考古学の第一人者が､日本人の実像に迫る。
</t>
  </si>
  <si>
    <t>私たちはいつ言語を獲得し､文字を使い始めたのか？４万年前の氷河期に残された壁画の数々。そこには牛や馬の絵とともに不思議な記号が残されていた。ヨーロッパ全体３６８箇所の洞窟に残された記号を世界で初めてデータベース化。すると記号はわずか３２個に収斂された。２４００キロも離れた二つの洞窟に残された記号が一致するのはなぜか？あるいは急峻なピレネー山脈を挟んで､一致した特異な屋舎記号。自ら５２箇所の洞窟に潜って記号を採取したカナダ人女性科学者がその謎に挑む。</t>
  </si>
  <si>
    <t>私たちは何者か､ＤＮＡ分析による人類研究の最新決定版</t>
    <rPh sb="0" eb="1">
      <t>ワタシ</t>
    </rPh>
    <rPh sb="21" eb="23">
      <t>サイシン</t>
    </rPh>
    <rPh sb="23" eb="25">
      <t>ケッテイ</t>
    </rPh>
    <rPh sb="25" eb="26">
      <t>バン</t>
    </rPh>
    <phoneticPr fontId="2"/>
  </si>
  <si>
    <t>私たちは何者で､どこから来たのか――最新のDNA分析結果にもとづいて解き明かす「日本人」の起源。</t>
  </si>
  <si>
    <t>なぜ､中国では模造品や海賊版が氾濫するのか。地獄の沙汰も金次第という､中国の金銭倫理の根はどこにあるのか。日本がかつてもっていた､中国に対する崇拝の念はいつ崩れたのか。そのとき､日本は中国の何をダメだと断じたのか。反対に､戦後､中国は日本の文化や思想までも模倣しながら､その一方で､いったい日本の何をダメだと断じ､憎んでいるのか。異質性の根源に迫る。</t>
  </si>
  <si>
    <t>第１章　日本と中国にとっての西洋文明
第２章　東洋思想とキリスト教
第３章　稲作地帯だけに普及した仏教
第４章　東洋医学は科学的か
第５章　満州国建国は中国への侵略か
第６章　愚かだった日中戦争
第７章　したたかな中国､お人好しの日本
第８章　個人としての中国人と日本人
第９章　もの静かな華僑</t>
  </si>
  <si>
    <t>生き物が土を変え､土が生き物を変えてきた。植物・動物・ヒトの歩んだ道を､土壌学者が掘り起こす。</t>
  </si>
  <si>
    <t>〈こころ〉はどこから来て､どこへ行くのか</t>
  </si>
  <si>
    <t>「もの」と「こころ」をつなぐ回路､心理臨床､幸福研究､グローバル定常型社会､知覚､社会脳､ヒトとサル…。数々のユニークな切り口から､第一線の思想家・研究者が縦横に語る。「京都こころ会議」発､充実のレクチャー。</t>
  </si>
  <si>
    <t>講演１　「もの」と「こころ」の統一へ
講演２　こころの歴史的内面化とインターフェイス(こころのオープンシステムとクローズドシステム；西洋におけるこころの内面化の歴史　ほか)
講演３　ポスト成長時代の「こころ」と社会構想(現在という時代をどうとらえるか；こころとコミュニティ・まちづくり　ほか)
講演４　こころの潜在過程と「来歴」―知覚､進化､社会脳(「来歴」とは？；「来歴」によって､多くの謎が解ける　ほか)
講演５　こころの起源―共感から倫理へ(黄金律とダーウィンの疑問；類人猿の共感能力　ほか)
まとめにかえて―閉じることと開くことの逆説</t>
  </si>
  <si>
    <t>下條信輔､山極寿一</t>
  </si>
  <si>
    <t>人工知能(ＡＩ)の活用によって､ホワイトカラーの仕事､企業の経営､多様な産業はどう変わっていくのか？３０年以上にわたり､人工知能(ＡＩ)の研究に携わり､現在も日々､ＡＩ関連の研究・技術開発を続け､昨今､内外のＡＩ事情に通じた著者､通称「ドクター・ノムラン」が､ＡＩの実態､ＡＩにできること､産業､ビジネス､仕事へのインパクトを､最新の知見に「温故知新」の視点を加えつつ､掘り下げて展望します。現在のＡＩブームを支えるディープラーニングの本質をわかりやすく伝えるとともに､知的生産プロセス､ＩｏＴ､医療・ヘルスケア､監視機能が重要となる様々なサービス､製造業､広告､マーケティング､農林水産業､そして人事､人材マッチングに至るまで､ＡＩをどう活かすことができるのか解説します。本書では､著者が研究者の視点､産業応用を目指す技術者の視点に立ち､責任をもって考え抜き､経済社会､法律についても考察を加え､全体に一貫性をもたせるように腐心。シンギュラリティ論に代表される､ＡＩに関する誤った未来予測､悲観論､過剰な期待論を退け､産業・ビジネスから教育､法制度に至るまで､日本が欧米中国に伍して取り組むべきＡＩ開発の課題も展望します。また､一人ひとりがＡＩに負けない能力を身につけるために何が必要か､明らかにします。</t>
  </si>
  <si>
    <t>第１部　人工知能が変える１０年後の仕事と社会(ＡＩ(人工知能)は､どこまで進歩しているのか
ホワイトカラーの仕事はどう変わるのか？
ＩｏＴと人工知能：広がる連携
データ解析がもたらす企業経営の変化：“アナリティクス”が支える“事実”に基づく経営
“認識・認知能力”の高まりがもたらす社会生活の変化
“学習・対話能力”の高まりがもたらす社会生活の変化
業界横断､様々な人工知能の開発と機械創作：メディアの将来を中心に)
第２部　人工知能が支える１０年後のビジネス(新サービスの開発が始まる；既存サービスの改善と効率化；ＩＴ化・高度化する製造業；広告・マーケティングも大きく変化；農林水産業にも広がる活用の場；間接業務にも変化の波)
第３部　人工知能はどこに向かうのか(日本のＡＩ開発はどう進めるべきか；ＡＩと人間の未来：ディープラーニングが人類を駆逐する？)</t>
  </si>
  <si>
    <t>昭和の東京は､度々思わぬ出来事やドラマチックな事件の現場になってきた。国家の中枢機関と権力が集中していたのであるから当然とはいえ､東京はまさに昭和史の表舞台であった―大事件の舞台となった「現場」に浮かび上がる激動昭和史のもうひとつの顔とは―。文庫書き下ろし。謎の痕跡からたどる､スリリングな歴史探索の旅。</t>
  </si>
  <si>
    <t>地質技術とは何か？東日本大震災以降注目されている地質技術とは､地震予知や火山噴火予知ばかりではない。建設や斜面崩壊などの自然災害の減災・防災など生活に密接する縁の下の技術である。</t>
  </si>
  <si>
    <t>二〇世紀後半から､生物学としての人類学「ヒト学」は大きく変貌した。著者の専門である分子人類学は､タンパクの遺伝マーカーの研究で始まったが､現在ではゲノム全体の情報を用い､アジアの古層民族集団の起源および系統進化を明らかにしつつある。さらに､日本で長い歴史をもつ人類学は､文理合同の学際研究を通じて､ヒトの特異性と多様性および起源の総合的な解明をめざす。本書は筆者の研究史を追いながら､「ＤＮＡから人権まで」をモットーに「文明とは何か」「先住民族の人権」「人類学者の社会的責任」などの問題を解き明かしてゆく。</t>
  </si>
  <si>
    <t>アメリカの封印５０年今､事実が鮮明に！！２０１１年刊行の元アメリカ大統領フーバーの衝撃の大著。</t>
  </si>
  <si>
    <t>日本はなぜ､「基地」と「原発」を止められないのか</t>
  </si>
  <si>
    <t>なぜ､戦後７０年たっても､米軍が首都圏上空を支配しているのか？なぜ､人類史上最悪の原発事故を起こした日本が､再稼働に踏みきろうとするのか？なぜ､被爆した子どもの健康被害が､見て見ぬふりをされてしまうのか？なぜ､日本の首相は絶対に公約を守れないのか？だれもがおかしいと思いながら､止められない。日本の戦後史に隠された「最大の秘密」とは？</t>
  </si>
  <si>
    <t>１　沖縄の謎―基地と憲法
２　福島の謎―日本はなぜ､原発を止められないのか
３　安保村の謎１―昭和天皇と日本国憲法
４　安保村の謎２―国連憲章と第２次大戦後の世界
５　最後の謎―自発的隷従とその歴史的起源</t>
  </si>
  <si>
    <t>なぜホモ・サピエンスだけが繁栄したのか？国家､貨幣､企業…虚構が文明をもたらした！４８カ国で刊行の世界的ベストセラー！</t>
  </si>
  <si>
    <t>第１部　認知革命(唯一生き延びた人類種；虚構が協力を可能にした；狩猟採集民の豊かな暮らし；史上最も危険な種)
第２部　農業革命(農耕がもたらした繁栄と悲劇；神話による社会の拡大；書記体系の発明；想像上のヒエラルキーと差別)
第３部　人類の統一(統一へ向かう世界；最強の征服者､貨幣；グローバル化を進める帝国のビジョン)</t>
  </si>
  <si>
    <t>文明は人類を幸福にしたのか？帝国､科学､資本が近代をもたらした！現代世界の矛盾を鋭くえぐる！</t>
  </si>
  <si>
    <t>世界最古にして最大の友愛組織､フリーメイソン。これほど名前は知られているのに､馴染みがないものも珍しい。いつできたか。どんな儀礼があるか。そもそも宗教団体なのか。ベストセラー『ふしぎなキリスト教』を世に送り出した社会学者・橋爪大三郎氏が､２３の疑問にやさしく答える。フリーメイソンは日本人が欧米社会を知る上で､最後のパズルである。巷の都市伝説に惑わされてはいけない。その「謎」がわかれば､きっと世界が見えてくる。</t>
  </si>
  <si>
    <t>第１部　起源・儀礼・象徴(日本人はなぜ､フリーメイソンをよく理解できないのですか；フリーメイソンは､石工組合なのですか；フリーメイソンは､いつできたのですか　ほか)
第２部　独立戦争・宗教・ジェンダー(ジョージ・ワシントンは､フリーメイソンですか；フリーメイソンは､宗教団体なのですか；ユニタリアンは､フリーメイソンなのですか　ほか)
第３部　日本・ユダヤ・陰謀論(マッカーサーは､フリーメイソンですか；フリーメイソンは､陰謀集団なのですか；フリーメイソンは､ユダヤ人と関係ありますか　ほか)</t>
  </si>
  <si>
    <t>中国奥地の異様な風景。習近平の「人種差別政策」に9億の貧農は怒り､蜂起した！
２０年以上も中国奥地の農村を研究し､途轍もない貧困を目撃した著者…９億人の貧農を競争力の落ちた４億人の都市住民は養えるのか？</t>
    <rPh sb="0" eb="2">
      <t>チュウゴク</t>
    </rPh>
    <rPh sb="2" eb="4">
      <t>オクチ</t>
    </rPh>
    <rPh sb="5" eb="7">
      <t>イヨウ</t>
    </rPh>
    <rPh sb="8" eb="10">
      <t>フウケイ</t>
    </rPh>
    <rPh sb="11" eb="14">
      <t>シュウキンペイ</t>
    </rPh>
    <rPh sb="16" eb="18">
      <t>ジンシュ</t>
    </rPh>
    <rPh sb="18" eb="20">
      <t>サベツ</t>
    </rPh>
    <rPh sb="20" eb="22">
      <t>セイサク</t>
    </rPh>
    <rPh sb="25" eb="26">
      <t>オク</t>
    </rPh>
    <rPh sb="27" eb="29">
      <t>ヒンノウ</t>
    </rPh>
    <rPh sb="30" eb="31">
      <t>イカ</t>
    </rPh>
    <rPh sb="33" eb="35">
      <t>ホウキ</t>
    </rPh>
    <phoneticPr fontId="2"/>
  </si>
  <si>
    <t>「人間は考える『管』である」「私たちが見ている『事実』は脳によって『加工済み』」「歳をとると､一年が早く過ぎるのは､実際の時間の経過に､自分の生命の回転速度がついていけないから」などの身近なテーマから「生命とは何か」という本質的な命題を論じていく。発表当時､各界から絶賛されベストセラーになった話題作に､最新の知見に基づいて大幅加筆。さらに､画期的な論考を新章として書き下ろし､「命の不思議」の新たな深みに読者を誘う。</t>
  </si>
  <si>
    <t>未知の巨大ウイルス､記憶に作用するホルモン､ＮＹの片隅のフェルメール。かつてこの街で科学を学んだ､今､この街で芸術にふるえる。</t>
  </si>
  <si>
    <t>日経､プレジデント､週刊ダイヤモンド等で紹介！困難にくじけないで強く生きるための『武士道』をこども向けに超訳！！</t>
  </si>
  <si>
    <t>日本のメディアは本当に日本のことを考えて報道しているのか。スキャンダリズムと偏った反政府主義に侵された精神､反日プロパガンダにいまだ縛られている脳細胞､親中派に操られるマスコミ内部､系列化され独占される全メディア…ここでマスコミのあらゆる過ちを明らかにする！</t>
  </si>
  <si>
    <t>第１章　メディアはいつも堕落する(フェイクニュース；イエロージャーナリズムを始めた『市民ケーン』のモデルになった男；「従軍慰安婦」でっち上げの原点､エヴァンジェリーナ救出劇　ほか)
第２章　マスコミはなぜ反日なのか(終戦直後に矢継ぎ早に行われたＧＨＱの報道機関への処分命令；日本人への洗脳政策；日本政府への批判は許されていたメディア　ほか)
第３章　メディアのタブーに挑む(那覇市議会の与党(翁長県知事系)が過半数割れ
沖縄を虎視眈々と狙う中国
沖縄の真実を伝えられないマスコミ　ほか)</t>
  </si>
  <si>
    <t>不思議な形をした６億年前のエディアカラ生物群。１ｍのトンボ､メガネウラ。不死身のクマムシのサバイバル戦略､「隠蔽生活」。飛び方まで凝態するツマグロヒョウモン蝶―。生き物たちの想像もつかない多様性や､驚くべき生存戦略を紹介。刻々と変化する生物の「形の法則」､そして「隠れた生命」の謎に迫る。</t>
  </si>
  <si>
    <t>第１章　かたちの不思議―生き物たちの奇妙なかたち(「トゲトゲ」はややこしい；１４億年かけた生き物の進化　ほか)
第２章　いのちの不思議―発生・再生・寿命のメカニズムをさぐる(地球で最もタフな生き物､クマムシ；生命誕生のシナリオを読み解く　ほか)
第３章　生態の不思議―あたかも思考するがごとく(はたして賢いのか､賢くないのか；免疫というメカニズム　ほか)
第４章　進化の不思議―かたちをつくり､いのちを伝える細胞の力(遺伝形質をさぐる；獲得形質と遺伝　ほか)</t>
  </si>
  <si>
    <t>がん検診も健康診断も受けない方が長生きする。外来種駆除活動なんてムダの極み。大麻取締法は天下の悪法である。ｅｔｃ．「健康のため」「安全のため」「環境のため」という名目を掲げ､ウソで現代人をコントロールするシステムの数々。ＴＶでは放送されないホンマでっか！？な話。</t>
  </si>
  <si>
    <t>物理化学の法則だけでは理解できない生命現象。その核心をなす生物に固有の「時間」を､これまでの生物学は捉えそこなってきた―。巧妙に突然変異を呼び込み､進化を加速するＤＮＡ複製システム。未知なるウイルスを予期し､迎え撃つ免疫システム。遺伝・発生・進化など様々な事例をもとに､「未来」を探る生物の姿を紹介。生命現象の最終法則とは？その探究方法とは？時間の観点から生物学の新たな眺望をひらく､根源的生命論。</t>
  </si>
  <si>
    <t>ゼロメートル地帯が４割を占め､多数の地下鉄が走る東京は､きわめて水害に弱い構造である。仮に利根川で氾濫が起きれば､浸水区域内人口約２３０万人､死者数約６３００人という膨大な数になると予想されるのだ。首都水没､驚愕のシミュレーション！</t>
  </si>
  <si>
    <t>２０３５年､首都圏も高齢者が激増！「日本を救う処方箋」も本書で提言。</t>
  </si>
  <si>
    <t>大学倒産､介護離職増大､輸血用血液不足､空き家激増､火葬場不足――人口減少という「静かなる有事」がどう進むかをリアルに暴く！</t>
  </si>
  <si>
    <t>第１部　人口減少カレンダー(序　２０１６年､出生数は１００万人を切った；２０１７年　「おばあちゃん大国」に変化；２０１８年　国立大学が倒産の危機へ；２０１９年　ＩＴ技術者が不足し始め､技術大国の地位揺らぐ；２０２０年　女性の２人に１人が５０歳以上に　ほか)
第２部　日本を救う１０の処方箋―次世代のために､いま取り組むこと(序　小さくとも輝く国になるための第５の選択肢；戦略的に縮む；豊かさを維持する；脱・東京一極集中；少子化対策)</t>
  </si>
  <si>
    <t>少子高齢社会のリアルな脅威は､何気ない日常にこそ潜んでいます。１０年後､２０年後､あなたの身に迫る事態を一覧にしました。今からあなたにできる「メニュー」８つも提案。</t>
  </si>
  <si>
    <t>もう止まらない日本の少子高齢化。あなたの身の回りではこれから具体的に何が起こるのか？大ベストセラー『未来の年表』の第２弾！本書は､『未来の年表』の続編である。ベストセラーの続編というのは大抵､前著の余勢を駆った「二匹目のどじょう狙い」である。しかし､本書は決して二番煎じをしようというものではない。「人口減少カレンダー」だけでは､少子高齢化という巨大なモンスターの全貌をとらえるには限界があった。だから今回は､全く違うアプローチで迫る。
今回は､少子高齢化や人口減少が人々の暮らしにどのような形で降りかかってくるかを､あなたの生活に即しながら明らかにする。言うなれば､これからあなたに起きることを､お中元やお歳暮のギフトカタログのように一覧してみようというのだ。
前著『未来の年表』が年代順というタテ軸を用いて俯瞰したのに対し､本書は起きる出来事を「ヨコ軸」､すなわち面としての広がりをもって眺める。
少子高齢化や人口減少で起きることを､家庭､職場､地域社会といったトピックスに分けてカタログ化すれば､さまざまなシーンを「あなた自身の問題」として具体的に置き換えることができる。そしてそれは､10年後､20年後の日本でうまく立ち回っていくための指針となる。</t>
  </si>
  <si>
    <t>第１部　人口減少カタログ(あなたの住まいで起きること；あなたの家族に起きること；あなたの仕事で起きること；あなたの暮らしに起きること；女性に起きること)
序　国民の5人に1人が､古希を超えている､◎伴侶に先立たれると､自宅が凶器と化す､◎亡くなる人が増えると､スズメバチに襲われる､◎東京や大阪の繁華街に「幽霊屋敷」が出現する､◎高級タワマンが「天空の老人ホーム」に変わる､◎80代が街を闊歩し､◎オフィスが高年齢化し若手の労働意欲が下がる､◎親が亡くなると&lt;地方銀行がなくなる､◎若者が減ると民主主義が崩壊する､◎ネット通販が普及し商品が届かなくなる､◎オールド・ボーイズ・ネットワークが定年女子を「再就職難民」にする､ほか
第２部 今からあなにできること(個人ができること；女性ができること；企業ができること；地域ができること)
序「戦略的に縮む」ほど､ポジティブな考えはない､1人で2つ以上の仕事をこなす／家の中をコンパクト化する／年金受給開始年齢を繰り下げ､起業する､ほか</t>
  </si>
  <si>
    <t>遊牧文化のﾓﾝｺﾞﾙに先輩･後輩の序列はなく,"力"がすべての社会！ﾄｯﾌﾟは法をつくる人であって､守る人ではない！白鵬が我がもの顔で振る舞う理由</t>
    <rPh sb="0" eb="2">
      <t>ユウボク</t>
    </rPh>
    <rPh sb="2" eb="4">
      <t>ブンカ</t>
    </rPh>
    <rPh sb="11" eb="13">
      <t>センパイ</t>
    </rPh>
    <rPh sb="14" eb="16">
      <t>コウハイ</t>
    </rPh>
    <rPh sb="17" eb="19">
      <t>ジョレツ</t>
    </rPh>
    <rPh sb="24" eb="25">
      <t>チカラ</t>
    </rPh>
    <rPh sb="31" eb="33">
      <t>シャカイ</t>
    </rPh>
    <rPh sb="39" eb="40">
      <t>ホウ</t>
    </rPh>
    <rPh sb="44" eb="45">
      <t>ヒト</t>
    </rPh>
    <rPh sb="50" eb="51">
      <t>マモ</t>
    </rPh>
    <rPh sb="52" eb="53">
      <t>ヒト</t>
    </rPh>
    <rPh sb="58" eb="60">
      <t>ハクホウ</t>
    </rPh>
    <rPh sb="61" eb="62">
      <t>ワ</t>
    </rPh>
    <rPh sb="65" eb="66">
      <t>カオ</t>
    </rPh>
    <rPh sb="67" eb="68">
      <t>フ</t>
    </rPh>
    <rPh sb="69" eb="70">
      <t>マ</t>
    </rPh>
    <rPh sb="71" eb="73">
      <t>リユウ</t>
    </rPh>
    <phoneticPr fontId="2"/>
  </si>
  <si>
    <t>白鵬が我が物顔で振る舞うワケ
なぜ日馬富士は殴ったのか？　この年末年始､話題の本</t>
  </si>
  <si>
    <t>第１章　モンゴル力士は､なぜ強いのか？(遊牧騎馬民の､男子たるものの必要条件；モンゴル相撲に求められるのは､平衡感覚と敏捷性　ほか)
第２章　モンゴル女性秘話(朝青龍と白鵬の母親は､モンゴル国立大学卒のインテリ；モンゴル人にとってのいい男､いい女　ほか)
第３章　モンゴル帝国を知っていますか？(明朝は､モンゴル帝国の宗主国・元朝の唯一の継承者か；「韃靼」とは､漢人のモンゴル人への“侮辱語”だ　ほか)
第４章　日本にとってモンゴルは大切な国(蒙古襲来と日本の幸運；「義経は死なずに北方に逃げた」　ほか)</t>
  </si>
  <si>
    <t>いかに「正気」の社会を取り戻すのか。イギリスのＥＵ離脱､トランプ米大統領登場に世界が揺れる中､大義なき解散と選挙に翻弄される日本。ポピュリズムという世界潮流､経済構造に埋め込まれたマネーゲームの罠､没落の恐怖におびえる中間層の右傾化など､内外情勢の退嬰に､我々はどう正対すべきなのか。歴史に向き合い､民主主義による資本主義改革を提言する。『世界』好評連載の第五弾。翁長雄志沖縄県知事との対話も収録｡</t>
    <rPh sb="4" eb="6">
      <t>ショウキ</t>
    </rPh>
    <rPh sb="8" eb="10">
      <t>シャカイ</t>
    </rPh>
    <rPh sb="11" eb="12">
      <t>ト</t>
    </rPh>
    <rPh sb="13" eb="14">
      <t>モド</t>
    </rPh>
    <rPh sb="182" eb="184">
      <t>オナガ</t>
    </rPh>
    <rPh sb="184" eb="186">
      <t>ユウシ</t>
    </rPh>
    <rPh sb="186" eb="188">
      <t>オキナワ</t>
    </rPh>
    <rPh sb="188" eb="191">
      <t>ケンチジ</t>
    </rPh>
    <rPh sb="193" eb="195">
      <t>タイワ</t>
    </rPh>
    <rPh sb="196" eb="198">
      <t>シュウロク</t>
    </rPh>
    <phoneticPr fontId="2"/>
  </si>
  <si>
    <t>ブレグジット､トランプ登場､続く北朝鮮の挑発。大義なき解散ともてあそばれる選挙。ポピュリズムという世界潮流と､他民族他宗教への不寛容､没落の恐怖におびえる中間層の右傾化など､退嬰する内外の情勢に､日本はどう正対すべきか。</t>
  </si>
  <si>
    <t>１　戦争を制御する知(ひとはなぜ戦争をするのか―そして､日本の今；節目の年､二〇一七年―ポピュリズムの先にあるもの　ほか)
２　デモクラシーと肥大するマネー資本主義(覚醒の年への思い―二〇一四年､日本の死角；ウクライナ危機が炙り出した日本外交のジレンマ　ほか)
３　沖縄が拓く視座―忘れてはならないこと(江戸期の琉球国と東アジア､そして沖縄の今；対談　翁長雄志×寺島実郎　沖縄はアジアと日本の架け橋となる―辺野古からアジアの平和構築を)
４　戦後民主主義とシルバー・デモクラシーの行方(二〇一五年の意味―高齢者となった団塊の世代の責任；不機嫌な時代と潜在するリスク―二〇一五年の世界と日本　ほか)</t>
  </si>
  <si>
    <t>日本よ､独立せよ</t>
    <rPh sb="0" eb="2">
      <t>ニホン</t>
    </rPh>
    <rPh sb="4" eb="6">
      <t>ドクリツ</t>
    </rPh>
    <phoneticPr fontId="2"/>
  </si>
  <si>
    <t>冷戦後､米国がとった「一極覇権戦略」は歴史上､異例のものだった。だが戦略は破綻した。今やアメリカ帝国は巨額の財政赤字に苦しみ､核は世界中にばらまかれ､中国の軍拡は止められない。米国に依存してきた日本の進むべき道は？ワシントン在住の日本人戦略家が書いた衝撃の書。
世界の覇権国家アメリカは､なぜ国際戦略を間違ったのか？　傲慢外交の本音を探ると共に､日本の安保体制の脆さにも警鐘を鳴らす。</t>
  </si>
  <si>
    <t>まえがき　日本よ､目覚めよ
第１章　自国は神話化､敵国は悪魔化
第２章　驕れる一極覇権戦略
第３章　米国の「新外交理論」を論破する
第４章　非正規的戦争に直面する帝国
第５章　アメリカ人の“ミリテク・フェチ”現象
第６章　世界は多極化する―中・印・露の台頭
第７章　パックス・アメリカーナは終わった
終章　依存主義から脱却せよ</t>
  </si>
  <si>
    <t>大規模な調査の結果わかった驚愕の実態―日本の中高校生の多くは､中学校の教科書の文章を正確に理解できない。多くの仕事がＡＩに代替される将来､読解力のない人間は失業するしかない…。気鋭の数学者が導き出した最悪のシナリオと教育への提言。</t>
  </si>
  <si>
    <t>第１章　ＭＡＲＣＨに合格―ＡＩはライバル(ＡＩとシンギュラリティ；偏差値５７・１　ほか)
第２章　桜散る―シンギュラリティはＳＦ(読解力と常識の壁―詰め込み教育の失敗；意味を理解しないＡＩ　ほか)
第３章　教科書が読めない―全国読解力調査(人間は「ＡＩにできない仕事」ができるか？；数学ができないのか､問題文を理解していないのか？―大学生数学基本調査　ほか)
第４章　最悪のシナリオ(ＡＩに分断されるホワイトカラー；企業が消えていく　ほか)</t>
  </si>
  <si>
    <t>「量産される絶滅危惧種」の実態に命がけで迫ったノンフィクション！ワシントン条約の附属書１で「絶滅危惧種」と認定され､国際取引が禁止されているアジアアロワナ､別名「龍魚」―。希少種は重装備の警備車両で輸送され､３０００万円もの高値で取引される。フィッシュ・マフィアによる誘拐や殺人事件も後を絶たない。なぜアロワナは､これほどにまで人々を熱狂させるのか。業界が口を閉ざす世界屈指の高級鑑賞魚の矛盾を暴く､衝撃のルポルタージュ！</t>
  </si>
  <si>
    <t>第１部　快適な環境で暮らすドラゴンたち(違法ペット捜査官；ザ・フィッシュ；アロワナ・カルテル；アクアラマ；ドラゴンのいる場所)
第２部　既知の世界の縁で(野生のアロワナに魅入られて；探検家たち；命名権)
第３部　スーパーレッド(水族館の時代；幽霊のような魚)
第４部　３２､１０７番の魚(人間がつくったモンスター；当局に監視されている；ワニの髭)
第５部　奥地へ(価値のパラドックス；バティックアロワナ､世界に知られる；プランＣ；ついにアロワナを発見)</t>
  </si>
  <si>
    <t>ＡＩ(人工知能)・ＢＩ(ﾍﾞｰｼｯｸ･ｲﾝｶﾑ)論の決定版！人類史上初､我々はついに「労働」から開放される－。この歴史的大転換をどう生きるか！</t>
    <rPh sb="3" eb="5">
      <t>ジンコウ</t>
    </rPh>
    <rPh sb="5" eb="7">
      <t>チノウ</t>
    </rPh>
    <rPh sb="24" eb="25">
      <t>ロン</t>
    </rPh>
    <rPh sb="26" eb="28">
      <t>ケッテイ</t>
    </rPh>
    <rPh sb="28" eb="29">
      <t>バン</t>
    </rPh>
    <rPh sb="30" eb="32">
      <t>ジンルイ</t>
    </rPh>
    <rPh sb="32" eb="33">
      <t>シ</t>
    </rPh>
    <rPh sb="33" eb="34">
      <t>ジョウ</t>
    </rPh>
    <rPh sb="34" eb="35">
      <t>ハツ</t>
    </rPh>
    <rPh sb="36" eb="38">
      <t>ワレワレ</t>
    </rPh>
    <rPh sb="43" eb="45">
      <t>ロウドウ</t>
    </rPh>
    <rPh sb="48" eb="50">
      <t>カイホウ</t>
    </rPh>
    <rPh sb="57" eb="60">
      <t>レキシテキ</t>
    </rPh>
    <rPh sb="60" eb="63">
      <t>ダイテンカン</t>
    </rPh>
    <rPh sb="66" eb="67">
      <t>イ</t>
    </rPh>
    <phoneticPr fontId="2"/>
  </si>
  <si>
    <t>ＡＩ(人工知能)・ＢＩ(ベーシック・イカンム)論の決定版！人類史上初､我々はついに「労働」から解放される―。この歴史的大転換をどう生きるか！すべての生産活動をＡＩが行い､生きていくためのお金はＢＩで賄われる働く必要がない世界はユートピアか､深い苦悩の始まりか―。</t>
  </si>
  <si>
    <t>人類の危機への警鐘。現代人は快適さを追求してついに家畜化した！歯や顎の退化､抵抗力の減退､感性の衰弱､個性の喪失とクローン化…現代文明と「人類の自己家畜化」との本質的な関係と問題の所在を､第一線の研究者が学際的に解明する。</t>
    <rPh sb="0" eb="2">
      <t>ジンルイ</t>
    </rPh>
    <rPh sb="3" eb="5">
      <t>キキ</t>
    </rPh>
    <rPh sb="7" eb="9">
      <t>ケイショウ</t>
    </rPh>
    <phoneticPr fontId="2"/>
  </si>
  <si>
    <t>感性の衰弱､肉体の弱化､子どもの歯や顎の劣化､道徳心の麻痺､個性の喪失とクローン化…九人の筆者による衝撃的な問題提起。</t>
  </si>
  <si>
    <t>メタファーとしての自己家畜化現象―現代文明下のヒトを考える
人間の自己家畜化を異文化間で比較する
自己家畜化の認知的側面
清潔すぎることの危うさ
いま､子どもの口の中に何が起きているか
ヒトにとって教育とは何か―自己家畜化現象からの視点
ペットと現代文明
ヒトの未来</t>
  </si>
  <si>
    <t>人間と同等以上の知能を持つＡＩ。それはどのようにして出現するのか？その時､いったい何が起こるのか？人類はＡＩを制御できるのか？滅亡を避けられるのか？緊急の課題､「ＡＩコントロール問題」に挑んだ世界的な話題作！</t>
  </si>
  <si>
    <t>人間を遙かに凌ぐ知能を持つAIが出現したとき､一体何が起きるのか。世界的な話題作､ついに日本語版登場！</t>
  </si>
  <si>
    <t>人工知能の発展､現在の能力
スーパーインテリジェンスへの道程
スーパーインテリジェンスの形態
知能爆発の速さ
戦略的優位性
卓越した認知能力を持つスーパーパワー
スーパーインテリジェンスの意思
人類滅亡：脅威は命運か
コントロール問題：超絶知能を制御できるのか
ＡＩシステムの四つのタイプ：「オラクル」「ジーニー」「ソブリン」「ツール」
多極シナリオ：複数のスーパーインテリジェンスの世界
価値観の獲得
選定基準の選択
戦略的展望
試練の時</t>
  </si>
  <si>
    <t>４０００年前､アナトリアで発明された鉄ほど人類の社会と文明に影響を与えた物質はない。温度計もない時代に､どのように鉄を作ったのだろうか？アナトリアの最古の製鉄法から現代の製鉄法､さらに日本固有の「たたら製鉄」も紹介しながら､鉄作りの秘密に迫る。人類は鉄によって文明を作り､文化を創造してきた。数千年にわたり､人類が営々と積み上げてきた製鉄の歴史と､その技術を振り返る鋼､玉鋼､錬鉄､銑鉄､溶鉱炉､転炉､平炉､反射炉､たたら……
古代から現代までの製鉄法と､その技術を探る。
人類が鉄を作り始めて4000年。「鉄」ほど人類の社会と文明に影響を与えた物質はない。温度計もない時代に､どのように鉄を作ったのだろうか？
「鉄鉱石を炉に入れ加熱すれば､鉄は自然にできてくる」とうわけではない。鉄鉱石から鉄を作るには､厳密に温度を管理し､含まれる炭素の量をコントロールし､リンやイオウなどの不純物が混ざらないようにしなければならない。温度計すらない時代から､鉄を作ってきた人々は､それらをどのように知り､何を目安に鉄を作ってきたのだろうか。
　アナトリアの最古の製鉄から現代の製鉄法､さらに日本固有の「たたら製鉄」の技術を解説しながら､鉄づくりの秘密に迫る。</t>
  </si>
  <si>
    <t>植物の寛容適応力を知る。環境変動をかいくぐってきた､したたかな植物の生き残り戦略とは！植物の様々な能力を知るとともに､素朴な「なぜ？」にお答えする一冊です。</t>
    <rPh sb="0" eb="2">
      <t>ショクブツ</t>
    </rPh>
    <rPh sb="3" eb="5">
      <t>カンヨウ</t>
    </rPh>
    <rPh sb="5" eb="7">
      <t>テキオウ</t>
    </rPh>
    <rPh sb="7" eb="8">
      <t>リョク</t>
    </rPh>
    <rPh sb="9" eb="10">
      <t>シ</t>
    </rPh>
    <rPh sb="12" eb="14">
      <t>カンキョウ</t>
    </rPh>
    <rPh sb="14" eb="16">
      <t>ヘンドウ</t>
    </rPh>
    <rPh sb="31" eb="33">
      <t>ショクブツ</t>
    </rPh>
    <rPh sb="34" eb="35">
      <t>イ</t>
    </rPh>
    <rPh sb="36" eb="37">
      <t>ノコ</t>
    </rPh>
    <rPh sb="38" eb="40">
      <t>センリャク</t>
    </rPh>
    <rPh sb="43" eb="45">
      <t>ショクブツ</t>
    </rPh>
    <rPh sb="46" eb="48">
      <t>サマザマ</t>
    </rPh>
    <rPh sb="49" eb="51">
      <t>ノウリョク</t>
    </rPh>
    <rPh sb="52" eb="53">
      <t>シ</t>
    </rPh>
    <rPh sb="59" eb="61">
      <t>ソボク</t>
    </rPh>
    <rPh sb="69" eb="70">
      <t>コタ</t>
    </rPh>
    <rPh sb="73" eb="75">
      <t>イッサツ</t>
    </rPh>
    <phoneticPr fontId="2"/>
  </si>
  <si>
    <t>動物にとって植物は不可欠の存在である。動物に必要な酸素を生成し､その食料ともなっている。一方､植物もその動物を巧みに使いながら､その種を繁栄させている。当たり前に思っている植物のいろいろな能力から､その適応力を学ぶ。</t>
  </si>
  <si>
    <t>日本人の想像を超えた「世界の真の姿」とは？いまも続く熾烈な「戦国」の世界で､日本は生き残れるのか…？アメリカに依存し､洗脳された平和ボケ日本人に世界観の転換を迫る衝撃の一冊！
なぜわたしたちには国際情勢の真実がわからないのか。KGBと外交官を養成するモスクワ国際関係大学を卒業し､世界を読み解く独自のメソッドを培った著者による「平和ボケ」日本人驚愕の11の原理とは?</t>
  </si>
  <si>
    <t>第１章　世界はある「原理」で動いている(世界の大局を知るには､「主役」「ライバル」「準主役」の動きを見よ；世界の歴史は「覇権争奪」の繰り返しである；国家にはライフサイクルがある)
第２章　世界は自国の「国益」で動いている(国益とは「金儲け」と「安全の確保」である；「エネルギー」は「平和」より重要である；「基軸通貨」を握るものが世界を制す)
第３章　なぜ､世界の動きが見えないのか？(「国益」のために､国家はあらゆる「ウソ」をつく；世界のすべての情報は「操作」されている；世界の「出来事」は､国の戦略によって「仕組まれる」；戦争とは､「情報戦」「経済戦」「実戦」の三つである；「イデオロギー」は､国家が大衆を支配する「道具」にすぎない)</t>
  </si>
  <si>
    <t>土器を成形する際に粘土中に紛れ込んだコクゾウムシやダイズの痕跡が､縄文人は狩猟採集民という常識を打ち破った。土器の中に眠っていた新たな考古資料「タネ」「ムシ」の発見が､多様で豊かな縄文時代像を明らかにする。
狩猟採集や漁撈で生活していたとされる縄文人。だが､粘土をこねて土器を成形する際に紛れ込んだダイズや貯蔵食物害虫のコクゾウムシがその常識を打ち破った。土器表面や断面の痕跡の新しい分析法から､イネやダイズの栽培開始時期を特定。土器粘土の中に眠っていた考古資料「タネ」「ムシ」が指し示す､多様で豊かな縄文時代の実像に迫る。</t>
  </si>
  <si>
    <t>２１世紀の国家､組織､個人の戦略</t>
  </si>
  <si>
    <t>未来を制するのは誰か？後退する米国､台頭する欧州､支配力を高める中国。そして国家だけでなく､企業などの組織､個人がパワーを発揮するサイバー空間。その実態､支配力をめぐる競争の構図をはじめて明らかにする。
世界の行方を決めるサイバー空間における攻防。徹底した調査・分析から､サイバー空間を支配するパワーの構図を初めて解き明かす。○サイバー攻撃､スパイ活動､情報操作､国家による機密・個人情報奪取､フェイクニュース､そしてグーグルを筆頭とするGAFAに象徴される巨大IT企業の台頭――。われわれの日常生活や世界の出来事はほとんどがサイバー空間がらみになっています。サイバー空間はいまや国家戦略､国家運営から産業・企業活動､個人の生活にまで､従来では考えられなかったレベルで大きな影響を及ぼしつつあります。
○サイバー空間では､国家も企業も､集団も､個人もプレイヤーとなる。その影響力はそれぞれの地理的位置､物理的な規模とは一致しない。そして､経済やビジネスでもデータがパワーをもつ領域が広がっていますが､その規模はGDPでは測れません。
〇本書は､これほど重要になっているのに､実態が不透明なサイバー空間を定量・定性的に初めて包括的にとらえ､サイバー空間の行方を決める支配的な要素を突き止めるものです。果たして､そこから見えてくるものは何か? 日本はサイバー空間で存在感を発揮できるのか?
○執筆には､三菱総合研究所で進めているサイバー空間分析プロジェクト・メンバーと､サイバー研究で知られる慶応義塾大学の土屋大洋教授が入り､骨太の分析と展望を展開します。</t>
  </si>
  <si>
    <t>地球温暖化を技術の力で解決しようと目論むジオエンジニアリング。小惑星を砕いて宇宙にばらまく､宇宙からレーザーを照射して雲を白くする､火山を人工的に噴火させる､二酸化炭素を集める人工樹を植える…突拍子もないアイデアが目白押しだ。本書ではまず､このような提案がされるほど深刻な状況にある地球の今を確認する。さらに､個々の技術に期待される効果と同時に､それがはらむ問題を解説しながら､私たちにはどのような選択ができるのかを考えるヒントを提供する。
地球温暖化を技術の力で解決しようと目論むジオエンジニアリング．宇宙空間に日除けを置く，屋根や山を白くして太陽光を跳ね返す，火山を人工的に噴火させる，海に栄養を補給し二酸化炭素を吸収する生物の生長を促す，余分な二酸化炭素を集め地中深くに隔離する……突拍子もないアイデアが目白押しだ．本書ではまず，このような提案がされるまで深刻化した地球の今の状況を確認する．さらに，個々の技術に期待される効果と同時に，それがはらむ問題を解説しながら，私たちにはどのような選択ができるのかを考えるためのヒントを提供する．</t>
  </si>
  <si>
    <t>６００万年におよぶ人類史において､国家が成立し､文字が出現したのは５４００年前､狩猟採集社会が農耕社会に移行したのも１万１０００年前にすぎない。では､それ以前の「昨日までの世界」で人類は何をしてきたのか？大ベストセラー『銃・病原菌・鉄』著者が､身近なテーマから人類史の壮大な謎を解き明かす､全米大ベストセラー
「現代社会を深く考えるための必読書」――養老孟司
「ダイアモンド文明論の決定版的集大成」――福岡伸一
■600万年におよぶ人類の進化の歴史のなかで､国家が成立し､文字が出現したのはわずか5400年前のことであり､狩猟採集社会が農耕社会に移行したのもわずか1万1000年前のことである。長大な人類史から考えればこの時間はほんの一瞬にすぎない。では､それ以前の社会､つまり「昨日までの世界」の人類は何をしてきたのだろうか?
■領土問題､戦争､子育て､高齢者介護､宗教､多言語教育……人類が数万年にわたり実践してきた問題解決法とは何か? ピュリツァー賞受賞の世界的研究者が､身近なテーマから人類史の壮大な謎を解き明かす。全米大ベストセラーの超話題作､ついに文庫化!
「本書はひとりひとりの人生や生活､日々の選択といった個人の興味関心に直接関係するテーマを扱っており､私の著作のなかではもっとも生活に身近な内容になっている」(「日本語版への序文」より)</t>
  </si>
  <si>
    <t>プロローグ　空港にて
第１部　空間を分割し､舞台を設定する(友人､敵､見知らぬ他人､そして商人)
第２部　平和と戦争(子どもの死に対する賠償；小さな戦争についての短い話；多くの戦争についての長い話)
第３部　子どもと高齢者(子育て；高齢者への対応―敬うか､遺棄するか､殺すか？)</t>
  </si>
  <si>
    <t>現代西洋社会の特徴はインターネットや飛行機といった技術や､中央政府や司法といった制度ばかりではない。オフィス労働から生まれる疾病や､宗教の役割の変化もまた､現代西洋社会の特徴である。人生の大半をニューギニアなどの伝統的社会の研究に捧げてきた著者が､現代西洋社会に住む私たちが学ぶべき人類の叡知を紹介する。
■現代西洋社会の特徴はインターネット､飛行機､携帯電話といった技術や､中央政府､司法､警察といった制度ばかりではない。肥満､座りっぱなしの働き方､豊かな食生活から生まれる疾病や､社会が豊かになったことによる宗教の役割の変化もまた､現代西洋社会の特徴なのである。
■伝統的社会に強く惹かれ､その研究者としての人生の大半をニューギニアなどの伝統的社会に捧げてきたジャレド・ダイアモンドが､現代西洋社会に住む私たちが学ぶべき人類の叡知を紹介する。
「19世紀､ダーウィンは『種の起源』などの3部作で世界の歴史と自然に対する認識を一変させた。これから1世紀先の学者たちはジャレド・ダイアモンドの3部作――『銃・病原菌・鉄』『文明崩壊』『昨日までの世界』――に対し､ダーウィンの3部作と同等の評価を下すだろう。壮大なる本書は､世界の歴史と自然のみならず､人類の「種」としての運命も描いている。ジャレド・ダイアモンドは現代のダーウィンである。『昨日までの世界』は実生活の喫緊の問題に対する解決案をとおして人々に希望を与えてくれる､時代を変える作品である」(マイケル・シャーマー 作家､科学史家)</t>
  </si>
  <si>
    <t>第４部　危険とそれに対する反応(有益な妄想；ライオンその他の危険)
第５部　宗教､言語､健康(デンキウナギが教える宗教の発展；多くの言語を話す；塩､砂糖､脂肪､怠惰)
エピローグ　別の空港にて</t>
  </si>
  <si>
    <t>宇宙飛行士が５５０人を数える時代に､１万ｍ超の海溝底に到達したのは３人だけ！人類最後の秘境＝深海底は､どんな世界で､何が起こっているのか？ハワイ島沖・水深１０００ｍにひそむ火山の正体とは？古代天皇の名をもつ謎の海山群はなぜ生まれたのか？地球最深部からマグマを噴き出すホットスポットが移動する！？そして､マリアナ海溝の最下層に暮らす生物を襲う大異変とは？「最大にして最深の海」で繰り広げられるおどろきの地球史！</t>
  </si>
  <si>
    <t>人はなぜ､「深海」に魅かれるのか？　海底火山から海溝底まで､「最大にして最深の海」で繰り広げられる､おどろきの地球史！日本は世界１位の「超深海」大国！→6000ｍ以深の体積が最大
世界中で最も活発な海底火山山脈が連なり､深さ7000ｍを超える海溝の84％が集中する太平洋――。
海面からは見通せないその深部で何が起こっているのか？調査航海・潜航歴40年の第一人者が謎解きに挑む！
人はなぜ､「深海」に魅かれるのか？宇宙飛行士が550人を数える時代に､１万ｍ超の海溝底に到達したのは３人だけ！
人類最後の秘境＝深海底は､どんな世界で､何が起こっているのか？ハワイ島沖・水深1000ｍにひそむ火山の正体とは？
古代天皇の名をもつ謎の海山群はなぜ生まれたのか？
地球最深部からマグマを噴き出すホットスポットが移動する！？そして､マリアナ海溝の最下層に暮らす生物を襲う大異変とは？
「最大にして最深の海」で繰り広げられるおどろきの地球史！</t>
  </si>
  <si>
    <t>第１部　太平洋とはどのような海か
　第１章　「柔らかい」太平洋――広大な海を満たす水の話
　第２章　「堅い」太平洋――その海底はどうなっているのか
第２部　聳え立つ海底の山々
　第３章　ハワイ沖に潜む謎の海底火山
　第４章　威風堂々！　天皇海山群の謎
　第５章　島弧海底火山が噴火するとき――それは突然､火を噴く
第３部　超深海の科学――「地球最後のフロンティア」に挑む
　第６章超深海に挑んだ冒険者たち――１万メートル超の海底を目指して
　第７章　躍進する超深海の科学</t>
  </si>
  <si>
    <t>熱波や大雪､「経験したことがない大雨」など人々の意表をつく異常気象は､実は自然な変動の現れである。しかし将来､温暖化の進行とともに極端な気象の頻度が増し､今日の「異常」が普通になる世界がやってくる。ＩＰＣＣ報告書の執筆者が､異常気象と温暖化の関係を解きほぐし､変動する気候の過去・現在・未来を語る。</t>
  </si>
  <si>
    <t>“電力・ガス自由化”時代に必携！！エネルギー問題を理解するための座右の統計集！！基本データから需要部門別､エネルギー源別の各種統計､世界の経済指標､ＣＯ２排出量､超長期統計まで､各種データを加工して横断的にとりまとめた便利で使いやすいコンパクト版。</t>
  </si>
  <si>
    <t>１　異常気象とは―さまざまな時間・空間スケールでゆらぐ大気運動(最近の異常気象；異常気象＝低頻度気象　ほか)
２　グローバル気象の考え方―大気大循環のキホン(放射と南北気温差､大気・海洋による熱・水輸送；ミニマム気象学　ほか)
３　異常気象の考え方(異常気象をもたらす大気循環のゆらぎ―ゆらぎの生ずる理由(１)
異常気象の「力学」の考え方　ほか)
４　気候変動の考え方(エルニーニョ現象の概要；海面水温の決まり方―大気海洋相互作用のキホン　ほか)
５　異常気象を予測する？(天気予報の限界―カオスの壁；長期予報可能性　ほか)</t>
  </si>
  <si>
    <t>フィールドで昆虫の識別をするときに役立つ図鑑。掲載昆虫は約1000種の身近で見ることのできるものに厳選しました。
フィールドで昆虫の識別をするときに役立つ図鑑。掲載昆虫は約1000種の身近で見ることのできるものに厳選することで､使いやすく便利な本になりました。また､識別するときに判断するための特徴を､わかりやすく指示するなど､昆虫観察や旅行などに携行したくなるような本になっています。
(すべて予定､順番は動きます)仲間を見分けよう､甲虫の仲間､チョウの仲間､ガの仲間､トンボの仲間､ハチ・アブ・ハエ・アリの仲間､半翅目､ガの仲間､バッタ･キリギリスの仲間､カマキリの仲間､セミ10の仲間</t>
  </si>
  <si>
    <t>甲虫
チョウ・ガ
ハチ､アリ､アブの仲間
トンボの仲間
直翅目などの仲間
セミ､カメムシの仲間
その他の虫</t>
  </si>
  <si>
    <t>我々は不死と幸福､神性をめざし､ホモ・デウス(神のヒト)へと自らをアップグレードする。そのとき世界は､あなたはどうなるのか？格差は想像を絶するものとなる。35カゲツ国以上で400萬部突破の世界的べすとせらー！</t>
    <rPh sb="62" eb="64">
      <t>カクサ</t>
    </rPh>
    <rPh sb="65" eb="67">
      <t>ソウゾウ</t>
    </rPh>
    <rPh sb="68" eb="69">
      <t>ゼッ</t>
    </rPh>
    <rPh sb="82" eb="83">
      <t>コク</t>
    </rPh>
    <rPh sb="83" eb="85">
      <t>イジョウ</t>
    </rPh>
    <rPh sb="89" eb="90">
      <t>マン</t>
    </rPh>
    <rPh sb="90" eb="91">
      <t>ブ</t>
    </rPh>
    <rPh sb="91" eb="93">
      <t>トッパ</t>
    </rPh>
    <rPh sb="94" eb="97">
      <t>セカイテキ</t>
    </rPh>
    <phoneticPr fontId="2"/>
  </si>
  <si>
    <t>生物はアルゴリズムであり､生物工学と情報工学の発達によって､資本主義や民主主義､自由主義は崩壊する。ハラリが描く衝撃の未来！</t>
  </si>
  <si>
    <t>食草選択と擬態の謎にせまる。約１５０種の美しいアゲハチョウが見せる多様性ワールド。
アゲハチョウを入り口に､最先端の成果による解説と美しい写真で､分子生物学や「種の多様性」への理解を深めていく。</t>
  </si>
  <si>
    <t>第１章　世界のアゲハチョウと日本のアゲハチョウ(ヒトはＨｏｍｏ　ｓａｐｉｅｎｓ､ナミアゲハはＰａｐｉｌｉｏ　ｘｕｔｈｕｓ；ＤＮＡが語るＦａｍｉｌｙ　Ｈｉｓｔｏｒｙ；ＤＮＡでは見えないＦａｍｉｌｙ　Ｈｉｓｔｏｒｙ　ほか)
第２章　生き残るための知恵(個よりも種を守る；マネシアゲハの戦略；擬態の遺伝子　ほか)
第３章　種分化の仕組みを探る(自然から実験室へ；食草選択行動の仕組みに迫る；産卵誘導に働く遺伝子を求めて)
アゲハチョウ科の写真</t>
  </si>
  <si>
    <t>水と安全はタダ同然､医療と介護は世界トップ。そんな日本に今､とんでもない魔の手が伸びているのを知っているだろうか？法律が次々と変えられ､米国や中国､ＥＵなどのハゲタカどもが､我々の資産を買い漁っている。水や米､海や森や農地､国民皆保険に公教育に食の安全に個人情報など､日本が誇る貴重な資産に値札がつけられ､叩き売りされているのだ。マスコミが報道しない衝撃の舞台裏と反撃の戦略を､気鋭の国際ジャーナリストが､緻密な現場取材と膨大な資料をもとに暴き出す！</t>
  </si>
  <si>
    <t>まえがき　いつの間にかどんどん売られる日本！
第１章　日本人の資産が売られる(水が売られる；土が売られる；タネが売られる　ほか)
第２章　日本人の未来が売られる(労働者が売られる；日本人の仕事が売られる；ブラック企業対策が売られる　ほか)
第３章　売られたものは取り返せ(お笑い芸人の草の根政治革命―イタリア；９２歳の首相が消費税廃止―マレーシア；有機農業大国となり､ハゲタカたちから国を守る―ロシア　ほか)
あとがき　売らせない日本</t>
  </si>
  <si>
    <t>🔶21世紀のｴﾈﾙｷﾞｰ･食料問題への一つの提案🔶
２１世紀後半には､現在の世界の人口は２倍の１２０億人に膨れ上がると予測されている。それと同じ頃に化石燃料の枯渇も訪れる。さて､「エネルギー」をどうする､そして「食糧」をどうする―本書は､私たちの眼前に横たわる最大の難問に､正面から取り組んだ技術者たちの物語である。一面にふりそそぐ太陽の光を､エネルギーとして活用する壮大なシナリオ。八人の技術者たちが提案するサステイナブル・システム。</t>
    <rPh sb="4" eb="6">
      <t>セイキ</t>
    </rPh>
    <phoneticPr fontId="2"/>
  </si>
  <si>
    <t>4,000人で3,400地点の土を測定！「市民の力でつくった放射能マップ」初の書籍化！
市民の力で生まれた世界で唯一の市民による放射能データ集。福島第一原発事故の影響を豊富な地図・グラフ・表で解説。オールカラー。政府がやらないなら市民の力で。
この本は､2011年3月11日の東日本大震災による福島原発事故後､日本各地で立ち上がった「市民放射能測定室」のネットワーク､「みんなのデータサイト」による6年間の活動の測定結果を集大成としてまとめ､地図化､解説を収録したものです。当初はクラウドファンディングの返礼品として発行されたものが､好評のため次々と増刷を重ねています。
本書は､市民による市民のためのどこにもない本を目指して､「お母さんから専門家まで」どなたにも読んでいただけるよう､みんなのデータサイト参加測定室のメンバーが力を合わせて､実際の測定数値を元にして､分析・執筆・編集作業を進めてきました。</t>
  </si>
  <si>
    <t xml:space="preserve">第１章　土壌(青森県；岩手県；宮城県　ほか)
2014年から3年間かけて､のべ4,000人の市民により､東日本17都県で　3,400地点以上の土壌サンプルを採取し測定した結果を地図にマッピング。県ごとの地図に解説を加えている。
第２章　食品(牛乳・粉ミルク；米；川魚　ほか)
食品の中でも特によく聞かれることの多い品目について､みんなのデータサイトの測定結果に厚生労働省の食品検査データを合わせて分析し､解説。牛乳・粉ミルク､米､川魚､海水魚､野生鳥獣肉､野生キノコ､山菜など。一目でわかる出荷制限マップも収録。
第３章　放射能を知ろう(空間線量率が変動する要因―あがの市民放射線測定室「あがのラボ」；オートラジオグラフでみられる宮城県内の汚染の地域差について―みんなの放射線測定室「てとてと」；放射性降下物を観測・測定するには―未来につなげる・東海ネット　市民放射能測定センター(Ｃ‐ラボ)　ほか)
放射能の基礎知識や､ホットスポットの問題､指定廃棄物の問題､チェルノブイリと福島の2つの事故について汚染の濃さ・広がりや､避難・移住の権利の汚染区分比較､甲状腺がんについて､ほか。
また､測定室の独自の活動をコラムで紹介､当時福島に住んでいた方のエッセイ､全国原発稼働状況・モニタリングポスト一覧など､他に類を見ない幅広い情報を網羅。
</t>
  </si>
  <si>
    <t xml:space="preserve">科学がみえる､科学がわかる。どうつきあうか。ＡＩ､ゲノム､重力波―知れば知るほど面白い､知らなきゃやばい､科学の世界の読み解き方。
AI､ゲノム､重力波――。知れば知るほど面白い､知らなきゃやばい科学の世界の読み解き方､教えます。 </t>
  </si>
  <si>
    <t>１　こころときめきするもの―どきどき､わくわく(平安京とオーロラ；チバニアン　ほか)
２　すさまじきもの―あきれる話､興ざめな話(トランプ・ハリケーン；生物多様性　ほか)
３　おぼつかなきもの―心がザワつく､気がかりな話(「ガタカ」が描く未来；ゲノム編集　ほか)
４　とくゆかしきもの―早く知りたい､もっと知りたい(体内コンパス；絶滅動物と私たち　ほか)
５　近うて遠きもの､遠くて近きもの―生きること､死ぬこと(がん１００万人時代；尊厳死と安楽死　ほか)</t>
  </si>
  <si>
    <t>わが国周辺海域には膨大な量のメタンハイドレートという新資源が眠る。そしてこの新資源は､「ぼくらの祖国」を資源大国へと導く希望でもある。１９９７年､偶然にメタンハイドレートと出逢い､その研究を続けてきた著者､青山千春博士は２０１６年､母校東京海洋大学の准教授となった。そして､２０１７年には新学部､海洋資源環境学部がスタートする。『希望の現場メタンハイドレート』は青山千春氏初めての著書であり､それはメタンハイドレートを扱った初めての一般書でもある。そんな画期的な１冊に､その後の新展開を加えて新書化した。</t>
  </si>
  <si>
    <t>はじめに―祖国再生の起爆剤
序章　祖国の希望
新章　希望の新展開
第１章　船舶事故がきっかけ　メタンハイドレートとの出逢い
第２章　メタンハイドレートがもたらすのはどんな希望？
第３章　メタンハイドレートのリアルな姿
第４章　開発研究者は国益を考えて
希望の現場とは何だろう(青山繁晴)
溶かす氷､燃やす氷―新書版あとがき(青山繁晴)</t>
  </si>
  <si>
    <t>新理論と実証で､所得分布の大変動を描きだす､新しい経済学。２０１６年『エコノミスト』『フィナンシャル・タイムズ』ベストブック。
BREXIT､トランプ現象などの原因を､如実に示した一枚の図がある。『ワシントンポスト』紙が「現代政治のロゼッタ・ストーン」と評したエレファントカーブだ。
横軸の100に位置するのがグローバルに見た超富裕層､0に位置するのが最貧困層。縦軸はベルリンの壁崩壊からリーマンショックの間に各層がどのくらい所得を増やしたかを示している。50-60番目の人たち(中国などのグローバル中間層＝A)は所得を大きく伸ばし､80-90番目の人たち(先進国の中間層＝B)の所得は停滞し､90番目以上の超リッチ(グローバル超富裕層＝C)の所得はこれまた大きく伸びていることがわかる。
本書は､このグラフの発表者が､新たな理論「クズネッツ波形」で､今世紀の世界的不平等の行方と経済情勢を予測した基本書だ。
「各国間と各国内の不平等をこれ以上ないほど明確に語ってくれる。必読書だ」トマ・ピケティ。
「これからの世界は､グローバルなトップ1％層に支配されるのだろうか､それとも支配するのは巨大なグローバル中間層だろうか」ジョセフ・スティグリッツ。
「斬新かつ挑発的な発想の宝庫だ」アンガス・ディートン。
金権政治､ポピュリズム､グローバルエリートの支配､戦争……わたしたちの未来はここから逃れられるのか？　世界のエコノミストが絶賛した2016『エコノミスト』『フィナンシャル・タイムズ』ベストブックが示す不平等研究の最前線。</t>
  </si>
  <si>
    <t>１　グローバル中間層の台頭とグローバル超富裕層(グローバリゼーションで誰が得をしたのか；グローバルな所得分布で見た所得の絶対増加　ほか)
２　各国内の不平等―クズネッツ波形を導入して不平等の長期的な流れを説明する(クズネッツ仮説への不満の原点；クズネッツ波形―定義　ほか)
３　各国間の不平等―カール・マルクスからフランツ・ファノン､そして再びマルクスへ？(グローバルな不平等の水準と構成の変化；１８２０年から２０１１年までのグローバルな不平等　ほか)
４　今世紀および来世紀のグローバルな不平等(この章を読むに当たっての注意；主要な力の概説―経済の収束とクズネッツ波形　ほか)
５　次はどうなるのか―将来の所得不平等とグローバリゼーションについての１０の短い考察(今世紀のグローバルな不平等を形成するのはどのような力か；豊かな国々の中間層はどうなるか　ほか)</t>
  </si>
  <si>
    <t>わずか８０００年前まで“死の海”だった日本海。生命の宝庫へと変貌した背景には､最下層にひそむ､厚さ１０００メートルにおよぶ「謎の水」の存在があった。この海特有の海水は､なぜ生まれたのか？そして､環境変化を先取りする「ミニ海洋」の異名をもつこの海に､いま生じつつある大きな異変とは？「母なる海」の知られざる姿を解き明かす､海洋科学ミステリー。
世界中の海洋学者が注目する「ミニ海洋」＝日本海。かつて“死の海”だった日本海を､生命の宝庫にした８０００年前の出来事とは？実は「謎だらけの海」だった！
独自の海水と循環構造をもち､厳寒の冬にだけ起動する“造水装置”をも備える。
調査航海歴４０年の第一人者が謎解きに挑む。
なぜ､世界中の海洋学者が注目しているのか？
わずか８０００年前まで“死の海”だった日本海。
生命の宝庫へと変貌した背景には､最下層にひそむ､厚さ１０００メートルにおよぶ「謎の水」の存在があった。
この海特有の海水は､なぜ生まれたのか？
そして､環境変化を先取りする「ミニ海洋」の異名をもつこの海に､いま生じつつある大きな異変とは？
「母なる海」の知られざる姿を解き明かす､海洋科学ミステリー。</t>
  </si>
  <si>
    <t>第１章　日本海とはどのような海か
第２章　日本海は世界の海の「ミニチュア版」
第３章　「日本海独自の海水」があった！―探索された風呂桶の深部
第４章　日本海の来歴―どう生まれ､どう姿を変えてきたのか
第５章　「母なる海」日本海―この海なくして日本はなかった
第６章　「ミニ海洋」からの警告―日本海が哭いている</t>
  </si>
  <si>
    <t>原発ゼロ､やればできる</t>
    <rPh sb="0" eb="2">
      <t>ゲンパツ</t>
    </rPh>
    <phoneticPr fontId="2"/>
  </si>
  <si>
    <t>右も左も関係ない。国を愛するということは､原発をゼロにするということだ。</t>
  </si>
  <si>
    <t>序章　あの「災害」を忘れてはいけない(騙されていた自分が悔しく､腹立たしい；原発ゼロでも電力が足りることが証明されたのに　ほか)
第１章　原発の「安全」「低コスト」「クリーン」は全部ウソだった(このまま騙され続けるわけにはいかない；日本の原発は「アメリカやソ連とは違う」といい張った専門家たち　ほか)
第２章　原発ゼロでも自然エネルギーでやっていける(「望ましいエネルギーミックス」とは何か；自然エネルギーだけですでに原発一五基分の電力供給　ほか)
第３章　震災というピンチを「原発ゼロ」でチャンスに変えよう(総理さえ「原発ゼロ」を宣言すれば歴史的な大事業に；「騙されるなよ」と忠告しても苦笑するだけの安倍総理　</t>
  </si>
  <si>
    <t>最新脳科学×心理学でわかった､脳をだまして結果を出す最強の技術。人生が変わる７つの「成功原理」。自分にも他人にも使える「行動を操る」技法。
何かをなし遂げるのに性格を変える必要はありません。脳をだますなど「心に効く７つの力」で誰でも「なし遂げる力」が手に入ります！</t>
  </si>
  <si>
    <t>第１章　「なし遂げる力」の科学
第２章　目標を小さく刻む―“十分”に小さなステップに集中しよう
第３章　コミュニティ―仲間の力を借りよう
第４章　重要性を認識する―大切なものが何かを考えよう
第５章　簡単にする―状況をコントロールし､選択肢を減らし､ロードマップをつくろう
第６章　ニューロハックス―脳を騙して､心をリセットしよう
第７章　夢中になる―報酬をうまく使い分け､行動を熱中するほど魅力的なものにしよう
第８章　ルーチン化する―繰り返して脳に記憶させよう
第９章　心に効く７つの力を組み合わせて､「なし遂げる力」を最大化しよう</t>
  </si>
  <si>
    <t>「考えるな､感じろ」とブルース・リーは言った。計算を間違い､マニュアルを守れず､ふと何かが降りてくる。それらはすべて知性の賜物である。今こそ天然知能を解放しよう。人工知能と対立するのではなく､想像もつかない「外部」と邂逅するために。
一見やさしく書かれていますが､バカにしてはいけません。世界の見方を変えてくれます。――養老孟司一見やさしく書かれていますが､バカにしてはいけません。世界の見方を変えてくれます。――養老孟司(解剖学者)
　＊
AIブームへの正しいカウンター。自然／人工の檻の外へ､知性を解き放つ！　AIみたいな人間と人間みたいなAIにあふれる社会への挑戦状。――吉川浩満(文筆家)</t>
  </si>
  <si>
    <t>なぜ挑んだのか､「勝ち目なき戦争」に？指導者たちが「避戦」と「開戦」の間を揺れながら太平洋戦争の開戦決定に至った過程を克明に辿る､緊迫の歴史ドキュメント。ＮＹタイムズ紙ほか絶賛。
指導者たちが「避戦」と「開戦」の間を揺れながら太平洋戦争の開戦決定に至った過程を克明に辿る､緊迫の歴史ドキュメント。それがほぼ「勝ち目なき戦争」であることは､指導者たちも知っていた。にもかかわらず､政策決定責任は曖昧で､日本はみすみす対米緊張緩和の機会を逃していった。指導者たちが「避戦」と「開戦」の間を揺れながら太平洋戦争の開戦決定に至った過程を克明に辿る､緊迫の歴史ドキュメント。</t>
  </si>
  <si>
    <t>プロローグ　たった一日。なんというその違い！
１　戦争の噂
２　ドン・キホーテの帰還
３　事の始まり
４　軍人のジレンマ
５　厄介払い
６　南北問題
７　七月､静かなる危機
８　「ジュノーで会いましょう」
９　勝ち目なく､避けられぬ戦争
１０　最後の望み
１１　軍人､出でる
１２　巻き戻される時計
１３　崖っぷち
１４　ノーラストワード
１５　ハル・ノート
１６　清水の舞台
エピローグ　新たな始まり</t>
  </si>
  <si>
    <t>緒戦､奇襲攻撃で勝利するが､国力の差から劣勢となり敗戦に至る…。日米開戦直前の夏､総力戦研究所の若手エリートたちがシミュレーションを重ねて出した戦争の経過は､実際とほぼ同じだった！知られざる実話をもとに日本が“無謀な戦争”に突入したプロセスを描き､意思決定のあるべき姿を示す。</t>
  </si>
  <si>
    <t>豪雨､台風､地震洪水､大水害への備えと最善の避難策とは！？土木・災害の専門家による警告の書。</t>
  </si>
  <si>
    <t>日本のメディアが伝えない､世界の科学者による福島原発事故研究報告書</t>
  </si>
  <si>
    <t>もっとも安全なエネルギー政策は原発をなくすこと(菅直人)／汚染された世界に生きる(小出裕章)／驚くに値しないさらなる驚き(デイヴィッド・ロックバウム)／国会事故調査委員会の調査結果(崎山比早子)／放射性セシウムに汚染された日本(スティーヴン・スター)／世界は福島の事故から何を学んだか？(松村昭雄)／電離放射線の生物系に及ぼす影響について(デイヴィッド・ブレンナー)／福島における初期の健康への影響(イアン・フェアリー)／チェルノブイリと福島における生物学的影響(ティモシー・ムソー)／ＷＨＯとＩＡＥＡ､ＩＣＲＰがついた嘘(アレクセイ・Ｖ・ヤブロコフ)／ウクライナ､リウネ州における先天性奇形(ウラジミール・ヴェルテレッキー)／いつ何を知ったのか(アーノルド・ガンダーセン)／使用済み核燃料プールと放射性廃棄物の管理(ロバート・アルバレス)／日本とアメリカにおける七〇年間の放射能による危険性(ケヴィン・キャンプス)／福島の事故後の食品監視(シンディ・フォルカース)／原子力時代におけるジェンダー問題(メアリー・オルソン)／原子力施設から放出される放射線についての疫学調査(スティーヴン・ウィング)／低レベル電離放射線の被曝によるがんの危険性(ハーバート・エイブラムス)／原子力発電の台頭と衰退(デイヴィッド・フリーマン)／原子力時代とこれからの世代(ヘレン・カルディコット)</t>
  </si>
  <si>
    <t>初期の陸上植物の面影を残す植物､コケ。花を咲かせず地味な存在と思われがちだが､その清楚でみずみずしい姿は､「わび・さび」に代表される日本の美意識に深く関係し､生き方に目を凝らせば､環境に応じて変幻自在にスタイルを変える知恵が満載だ。岩や樹木になぜ生える？「苔のむすまで」はどれくらい？コケを愛してやまない気鋭の研究者が､２００点以上のカラー写真とともに語る､小さなコケの壮大な物語。
清楚で､けなげに､たくましく。今日も静かに､生えてます。
小さくて美しい花も咲かせないため､ことば通り､コケにされがちなコケ。だがしかし､その清楚でみずみずしい姿形は､わび・さびに代表される日本の美に深く関係しており､生き方に目を凝らせば､環境に応じて変幻自在に生きる術が洗練されている──。日本全国を飛び回る気鋭の研究者が､豊富なカラー写真とともに､尽きせぬコケの魅力を語る。</t>
  </si>
  <si>
    <t>序章　コケはなぜに美しい
都市の章　健気に､時にしたたかに
庭園の章　コケが醸し出す「わび・さび」の風情
農村の章　のどかな土地の熾烈な戦い
里山の章　運命に抗わず､コツコツと生きる
深山の章　細く長く生き､森の主役に
高山の章　厳しさがコケを強くする
水辺の章　柳のようにしなやかに
味わう章　五感でコケを味わう
終章　小さなコケが教えてくれること</t>
  </si>
  <si>
    <t>生命誌の生みの親が語る､本音と人生。科学をするのは､日常が大切だから。
生命誌という新しい分野の先頭を走り続ける科学者であり､映画や舞台など幅広く活動する中村桂子という人間はいかに生まれたのか？</t>
  </si>
  <si>
    <t>２４０人の偉人と､いきもの・発明品にまつわる失敗…計３２０個のさまざまな失敗エピソードをあつめた一冊ができました。何かを成し遂げた人たちが経験してきた失敗を知ることで元気と勇気をもらえる､未来に活かせる図鑑です。</t>
  </si>
  <si>
    <t>発明家の失敗―便利なものをつくるために試行錯誤した人たち
芸術家の失敗―壁にぶつかりながらも自分のセンスを信じた人たち
実業家の失敗―挫折を乗り越えて新しいビジネスをつくった人たち
学者の失敗―世の中の真理を追究するため人生をかけた人たち
武士・軍人の失敗―「負けたら死ぬ」､激しい時代を生きた人たち
冒険家の失敗―新しい世界を見るために命をかえりみなかった人たち
政治家・官僚の失敗―自分のプライドをかけて国づくりに挑んだ人たち
スポーツマンの失敗―ナンバー１を目指してプレッシャーと戦った人たち
恋愛の失敗―どの時代のどんな人も､恋愛には心をかき乱されていた
子ども時代の失敗―なにかを成し遂げた人も､子どもの頃はやんちゃだった
おもしろ失敗―昔の偉い人たちの､日常で起きたマヌケな失敗
死んでしまった失敗―思いもよらない失敗で天国に行ってしまった人たち
いきものの失敗―自分の習性や定めに苦労しながら生きるいきものたち
モノの失敗―失敗から偶然できたヒット商品＆世にも奇妙な発明品</t>
  </si>
  <si>
    <t>はじめに
「そんな気持ちを込めて､僕は撮った」 篠山 紀信
■第1部:福島第1原発 篠山紀信が撮る福島第1原発。写真概要 がれき撤去と燃料取り出し；汚染水対策)【1号機原子炉建屋】カバーの秘密は「嵌合接合」､解体・改造を経てがれき撤去へ【2号機原子炉建屋】爆発を免れた原子炉建屋､上部の全面解体へ始動【3号機原子炉建屋】無人で進めたがれき撤去､トラブル乗り越えカバー着工［作業用構台］ 継ぎ手に被曝防止の秘密あり［プール内の大型がれき］ 燃料取り扱い機を撤去［4号機のカバー］ 堅固な基礎でクレーンを支える【無人がれき搬送】建屋から出た高線量がれき､夜間に無人ダンプで移送する汚染水対策【凍土遮水壁】1500mの氷の壁で遮水､迷走した汚染水対策の切り札［凍結工法とは？］ 日本の地盤に合わせて約50年前に生まれた［トレンチ閉塞］ 汚染水対策で生まれた新技術【汚染水タンク】林立する1000基のタンク､狭いヤードで解体・新設【フェーシング】ぶら下がってモルタル施工､炎天下の地味な難工事【K排水路付け替え】放射性物質の流出に対応､発電所でトンネルを掘る
■第2部 帰還困難区域 篠山紀信が撮る福島県双葉町写真概要
「初めての体験､初めての怖さ」 篠山 紀信
エピローグ</t>
  </si>
  <si>
    <t>原作の素顔を壊さず､かっ､現代的テイストを加え大ヒットを生んだ『ふしぎの国のアリス』『鏡の国のアリス』の名訳で知られる芹生一氏による『新訳　星の王子さま』。リズミカルで心地よい語感の翻訳が､原作者の思いと訳者の思いを共鳴させ､新たな世界を繰り広げます。</t>
  </si>
  <si>
    <t>日本の「産業技術」は､いかにして世界有数になりえたか―「蚊取線香」から「ウォークマン」「写ルンです」まで…国立科学博物館登録の「未来技術遺産」からわかる､日本で生まれた技術革新の歴史。２００８‐２０１４年度登録の「未来技術遺産」(重要科学技術史資料)をすべて収録。「未来技術遺産」の登録分野ごとに年表､コラムで解説。理系でなくてもわかる。</t>
  </si>
  <si>
    <t>『日本語　笑いの技法辞典』の著者が選びぬいたユーモア表現をめぐるエッセイ集。小説､随筆という文学空間から日本語による極上のユーモアの数々を､作家別に紹介する。</t>
  </si>
  <si>
    <t>アメリカ大統領選挙､イスラム国､ウクライナ紛争､インドの大規模テロ､メキシコの麻薬戦争…。国際政治から犯罪組織の抗争までＳＮＳは政治や戦争のあり方を世界中で根底から変えた。インターネットは新たな戦場と化し､情報は敵対者を攻撃する重要な兵器となった。いまやこの戦場で政治家やセレブ､アーティスト､兵士､テロリストなど何億人もが熾烈な情報戦争を展開している。「いいね！」「シェア」を奪い合って荒らし行為やフェイクニュースが氾濫し､憎悪や中傷は瞬時に果てしなく拡散され､ネット上の戦闘が現実の紛争や虐殺を引き起こすことさえある。全員が戦闘員となり得る「いいね！」戦争の行きつく先はどこにあるのか？軍事研究とＳＮＳ研究の第一線で活躍する著者が､多数の事例をもとに新たな戦争の実態を解明。誰もが当事者としてグローバルな争いに巻き込まれていく過程と事実をえぐり出す衝撃作。
その「つながり」が大量殺戮を引き起こす！
SNSは戦争や政治のあり方を根底から変えた。個人の「いいね！」「シェア」は瞬時に拡散され､それによる憎悪の連鎖は世界各地で紛争や虐殺を起こしている。軍事研究とSNS研究の第一線で活躍する著者が､誰もが戦争の当事者となり得るリアルな恐怖を突きつける衝撃作。</t>
  </si>
  <si>
    <t>１　開戦―「いいね！」戦争とは何か
２　張りめぐらされる「神経」―インターネットはいかに世界を変えたか
３　いまや「真実」はない―ソーシャルメディアと秘密の終わり
４　帝国の逆襲―検閲､偽情報､葬り去られる真実
５　マシンの「声」―真実の報道とバイラルの闘い
６　ネットを制する者が世界を制す―注目と権力を求める新たな戦争
７　「いいね！」戦争―紛争がウェブと世界を動かす
８　宇宙を統べる者―「いいね！」戦争のルールと支配者たち
９　結論―私たちは何を知っているか､何ができるか</t>
  </si>
  <si>
    <t>習近平体制下で､政府・大企業が全人民の個人情報・行動記録を手中に収め､ＡＩ・アルゴリズムによって統治する「究極の独裁国家」への道をひた走っているかに見える中国。新疆ウイグル問題から香港デモまで､果たしていま､何が起きているのか！？気鋭の経済学者とジャーナリストが多角的に掘り下げる！
習近平体制下で､人々が政府・大企業へと個人情報・行動記録を自ら提供するなど､AI・アルゴリズムを用いた統治が進む「幸福な監視国家」への道をひた走っているかに見える中国。
セサミ・クレジットから新疆ウイグル問題まで､果たしていま何が起きているのか！？
気鋭の経済学者とジャーナリストが多角的に掘り下げる！</t>
  </si>
  <si>
    <t>習近平体制下で､政府・大企業が全人民の個人情報・行動記録を手中に収め､ＡＩ・アルゴリズムによって統治する「究極の独裁国家」への道をひた走っているかに見える中国。新疆ウイグル問題から香港デモまで､果たしていま､何が起きているのか！？気鋭の経済学者とジャーナリストが多角的に掘り下げる！</t>
  </si>
  <si>
    <t>アメリカの中国潰滅シナリオを完全詳解。ファーウェイ以後､どの分野で締め付けていくのか､日本の韓国への輸出規制強化もアメリカの戦略との連携であることなどを解説。中国没落後の日本と世界の行方を見通す！</t>
  </si>
  <si>
    <t>福島第1原発の廃炉に向けた巨大な工事現場の7年間を､日経の建設専門誌による取材記事と篠山紀信の写真で切り取った唯一無二の記録。未曽有の事故から7年。福島第1原発では何が行われてきたのか―。日経の建設専門誌である「日経ｺﾝﾄﾗｸｼｮﾝ」「日経ｱｰｷﾃｸﾁｪｱ」は2011年から､東京電力やｾﾞﾈｺﾝ(建設会社)､ﾒｰｶｰが福島第1原発で進める作業や工事の詳細を追い続けてきました。毎日6000人が「廃炉」に向けて働く福島第1原発は､最新の建築・土木技術が集う巨大な工事現場です。本書では､現場で陣頭指揮をとる技術者への綿密な取材と､写真家・篠山紀信が切り取った現場の光景を基に､試行錯誤をしながらも進む様々な工事の裏側を､詳細にﾘﾎﾟｰﾄします。建築・土木技術者はもちろん､電力会社やﾒｰｶｰの技術者､日本のｴﾈﾙｷﾞｰ政策に関心がある全ての方にとって､必読の書です。
【主な内容】●福島第1原発の工事記録・がれき撤去と燃料取り出し(1?4号機原子炉建屋ｶﾊﾞｰ工事､無人がれき搬送)・汚染水対策(凍土遮水壁､汚染水ﾀﾝｸ､ﾌｪｰｼﾝｸﾞ､K排水路付け替え)●篠山紀信が撮る福島第1原発と帰還困難区域(福島県双葉町)【主な登場企業】東京電力､鹿島､清水建設､大成建設､竹中工務店､安藤ﾊｻﾞﾏ､熊谷組､西松建設､前田建設工業､戸田建設､東芝､日立GEﾆｭｰｸﾘｱ･ｴﾅｼﾞｰ､三菱重工業､IHIﾌﾟﾗﾝﾄ建設…</t>
    <phoneticPr fontId="2"/>
  </si>
  <si>
    <t>村松 紀民夫</t>
    <rPh sb="0" eb="2">
      <t>ムラマツ</t>
    </rPh>
    <rPh sb="3" eb="4">
      <t>キ</t>
    </rPh>
    <rPh sb="4" eb="6">
      <t>タミオ</t>
    </rPh>
    <phoneticPr fontId="2"/>
  </si>
  <si>
    <t>？</t>
    <phoneticPr fontId="2"/>
  </si>
  <si>
    <t>佐竹 誠</t>
    <rPh sb="0" eb="2">
      <t>サタケ</t>
    </rPh>
    <rPh sb="3" eb="4">
      <t>マコト</t>
    </rPh>
    <phoneticPr fontId="2"/>
  </si>
  <si>
    <t>井上 哲夫</t>
    <rPh sb="0" eb="2">
      <t>イノウエ</t>
    </rPh>
    <rPh sb="3" eb="5">
      <t>テツオ</t>
    </rPh>
    <phoneticPr fontId="2"/>
  </si>
  <si>
    <t>原発ゼロ､やればできる</t>
  </si>
  <si>
    <t>井上 哲夫</t>
  </si>
  <si>
    <t>村松 紀民夫</t>
  </si>
  <si>
    <t>佐竹 誠</t>
  </si>
  <si>
    <t>？</t>
    <phoneticPr fontId="2"/>
  </si>
  <si>
    <t>序章 反日×嫌韓の背景を読む
第１章 日韓外交最前線～慰安婦と竹島の攻防
第２章 韓国人は日本の貢献を知らない
第３章 歴代大統領「反日」の系譜
第４章 韓流カルチャーと韓国人の素顔
終章 日韓に明るい未来はあるのか</t>
    <phoneticPr fontId="2"/>
  </si>
  <si>
    <t>B4-01</t>
    <phoneticPr fontId="2"/>
  </si>
  <si>
    <t>やまの自然</t>
    <rPh sb="3" eb="5">
      <t>シゼン</t>
    </rPh>
    <phoneticPr fontId="2"/>
  </si>
  <si>
    <t>やまの自然学研究会 研究報告書第8号
2017年10号</t>
    <rPh sb="3" eb="5">
      <t>シゼン</t>
    </rPh>
    <rPh sb="5" eb="6">
      <t>ガク</t>
    </rPh>
    <rPh sb="6" eb="9">
      <t>ケンキュウカイ</t>
    </rPh>
    <rPh sb="10" eb="12">
      <t>ケンキュウ</t>
    </rPh>
    <rPh sb="12" eb="15">
      <t>ホウコクショ</t>
    </rPh>
    <rPh sb="15" eb="16">
      <t>ダイ</t>
    </rPh>
    <rPh sb="17" eb="18">
      <t>ゴウ</t>
    </rPh>
    <rPh sb="23" eb="24">
      <t>ネン</t>
    </rPh>
    <rPh sb="26" eb="27">
      <t>ゴウ</t>
    </rPh>
    <phoneticPr fontId="2"/>
  </si>
  <si>
    <t>やまの自然学研究会 発行人:源原重行</t>
    <rPh sb="3" eb="5">
      <t>シゼン</t>
    </rPh>
    <rPh sb="5" eb="6">
      <t>ガク</t>
    </rPh>
    <rPh sb="6" eb="9">
      <t>ケンキュウカイ</t>
    </rPh>
    <rPh sb="10" eb="12">
      <t>ハッコウ</t>
    </rPh>
    <phoneticPr fontId="2"/>
  </si>
  <si>
    <t>やまの自然学研究会(日本山岳会) 編集人:三井悟</t>
    <rPh sb="10" eb="12">
      <t>ニホン</t>
    </rPh>
    <rPh sb="12" eb="14">
      <t>サンガク</t>
    </rPh>
    <rPh sb="14" eb="15">
      <t>カイ</t>
    </rPh>
    <phoneticPr fontId="2"/>
  </si>
  <si>
    <t>下田俊享</t>
    <rPh sb="0" eb="2">
      <t>シモダ</t>
    </rPh>
    <rPh sb="2" eb="3">
      <t>シュン</t>
    </rPh>
    <rPh sb="3" eb="4">
      <t>キョウ</t>
    </rPh>
    <phoneticPr fontId="2"/>
  </si>
  <si>
    <t>19-29</t>
    <phoneticPr fontId="2"/>
  </si>
  <si>
    <t>天皇皇后両陛下と軽井沢</t>
    <rPh sb="0" eb="2">
      <t>テンノウ</t>
    </rPh>
    <rPh sb="2" eb="4">
      <t>コウゴウ</t>
    </rPh>
    <rPh sb="4" eb="7">
      <t>リョウヘイカ</t>
    </rPh>
    <rPh sb="8" eb="11">
      <t>カルイザワ</t>
    </rPh>
    <phoneticPr fontId="2"/>
  </si>
  <si>
    <t>ﾜｲﾄﾞ版 世界地図 ﾒｶﾙﾄ図法 1:40,000,000</t>
    <rPh sb="4" eb="5">
      <t>ハン</t>
    </rPh>
    <rPh sb="6" eb="8">
      <t>セカイ</t>
    </rPh>
    <rPh sb="8" eb="10">
      <t>チズ</t>
    </rPh>
    <rPh sb="15" eb="17">
      <t>ズホウ</t>
    </rPh>
    <phoneticPr fontId="2"/>
  </si>
  <si>
    <t>C2-03</t>
    <phoneticPr fontId="2"/>
  </si>
  <si>
    <t>C2-04</t>
    <phoneticPr fontId="2"/>
  </si>
  <si>
    <t>ﾜｲﾄﾞ版 日本地図 Wide 1:1,600,000</t>
    <rPh sb="4" eb="5">
      <t>ハン</t>
    </rPh>
    <rPh sb="6" eb="8">
      <t>ニホン</t>
    </rPh>
    <rPh sb="8" eb="10">
      <t>チズ</t>
    </rPh>
    <phoneticPr fontId="2"/>
  </si>
  <si>
    <t>国旗入り　正しい方位がわかる</t>
    <rPh sb="0" eb="2">
      <t>コッキ</t>
    </rPh>
    <rPh sb="2" eb="3">
      <t>イ</t>
    </rPh>
    <rPh sb="5" eb="6">
      <t>タダ</t>
    </rPh>
    <rPh sb="8" eb="10">
      <t>ホウイ</t>
    </rPh>
    <phoneticPr fontId="2"/>
  </si>
  <si>
    <t>C2-05</t>
    <phoneticPr fontId="2"/>
  </si>
  <si>
    <t>C2-06</t>
    <phoneticPr fontId="2"/>
  </si>
  <si>
    <t>世界地方図 東アジア</t>
    <rPh sb="0" eb="2">
      <t>セカイ</t>
    </rPh>
    <rPh sb="2" eb="4">
      <t>チホウ</t>
    </rPh>
    <rPh sb="4" eb="5">
      <t>ズ</t>
    </rPh>
    <rPh sb="6" eb="7">
      <t>ヒガシ</t>
    </rPh>
    <phoneticPr fontId="2"/>
  </si>
  <si>
    <t>A1-07</t>
  </si>
  <si>
    <t>A1-07</t>
    <phoneticPr fontId="2"/>
  </si>
  <si>
    <t>「地球環境展」第7回</t>
  </si>
  <si>
    <t>「地球環境展」第7回</t>
    <rPh sb="1" eb="5">
      <t>チキュウカンキョウ</t>
    </rPh>
    <rPh sb="5" eb="6">
      <t>テン</t>
    </rPh>
    <rPh sb="7" eb="8">
      <t>ダイ</t>
    </rPh>
    <rPh sb="9" eb="10">
      <t>カイ</t>
    </rPh>
    <phoneticPr fontId="2"/>
  </si>
  <si>
    <t>第7回</t>
    <phoneticPr fontId="2"/>
  </si>
  <si>
    <t>持続可能な発展のためにどう行動するか</t>
    <rPh sb="0" eb="2">
      <t>ジゾク</t>
    </rPh>
    <rPh sb="2" eb="4">
      <t>カノウ</t>
    </rPh>
    <rPh sb="5" eb="7">
      <t>ハッテン</t>
    </rPh>
    <rPh sb="13" eb="15">
      <t>コウドウ</t>
    </rPh>
    <phoneticPr fontId="2"/>
  </si>
  <si>
    <t>地球に住む人類の千年未来のために</t>
  </si>
  <si>
    <t>ﾌﾞｰﾀﾝ、南極、北極
地図(含む世界地図)</t>
    <rPh sb="6" eb="8">
      <t>ナンキョク</t>
    </rPh>
    <rPh sb="9" eb="11">
      <t>ホッキョク</t>
    </rPh>
    <rPh sb="12" eb="14">
      <t>チズ</t>
    </rPh>
    <rPh sb="15" eb="16">
      <t>フク</t>
    </rPh>
    <rPh sb="17" eb="19">
      <t>セカイ</t>
    </rPh>
    <rPh sb="19" eb="21">
      <t>チズ</t>
    </rPh>
    <phoneticPr fontId="2"/>
  </si>
  <si>
    <t>&lt;欠番→C2-03&gt;</t>
  </si>
  <si>
    <t>&lt;欠番→C2-03&gt;</t>
    <rPh sb="1" eb="3">
      <t>ケツバン</t>
    </rPh>
    <phoneticPr fontId="2"/>
  </si>
  <si>
    <t>天皇皇后両陛下と軽井沢</t>
  </si>
  <si>
    <t>土屋写真店の記録</t>
    <phoneticPr fontId="2"/>
  </si>
  <si>
    <t>立石 弘道【編】</t>
  </si>
  <si>
    <t>立石 弘道【編】</t>
    <phoneticPr fontId="2"/>
  </si>
  <si>
    <t>国書刊行会</t>
    <phoneticPr fontId="2"/>
  </si>
  <si>
    <t>A4判</t>
    <phoneticPr fontId="2"/>
  </si>
  <si>
    <t>173p</t>
    <phoneticPr fontId="2"/>
  </si>
  <si>
    <t>33cm</t>
    <phoneticPr fontId="2"/>
  </si>
  <si>
    <t>289.41</t>
  </si>
  <si>
    <t>289.41</t>
    <phoneticPr fontId="2"/>
  </si>
  <si>
    <t>「テニスコートの恋」で知られる、おふたりのゆかりの地、軽井沢。地元老舗の土屋写真店が、出会いから今までを撮り続けた貴重な写真の数々。</t>
    <phoneticPr fontId="2"/>
  </si>
  <si>
    <t>ﾜｲﾄﾞ版 日本地図 Wide 1:1,600,000</t>
  </si>
  <si>
    <t>ﾜｲﾄﾞ版 世界地図 ﾒｶﾙﾄ図法 1:40,000,000</t>
  </si>
  <si>
    <t>世界地方図 東アジア</t>
  </si>
  <si>
    <t>世界全図・世界地図帳シリーズ　総図</t>
    <phoneticPr fontId="2"/>
  </si>
  <si>
    <t>A5変判</t>
    <phoneticPr fontId="2"/>
  </si>
  <si>
    <t>22cm</t>
    <phoneticPr fontId="2"/>
  </si>
  <si>
    <t>A5変判</t>
    <phoneticPr fontId="2"/>
  </si>
  <si>
    <t>19-29</t>
  </si>
  <si>
    <t>B4-01</t>
  </si>
  <si>
    <t>やまの自然</t>
  </si>
  <si>
    <t>C2-03</t>
  </si>
  <si>
    <t>C2-04</t>
  </si>
  <si>
    <t>C2-05</t>
  </si>
  <si>
    <t>C2-06</t>
  </si>
  <si>
    <t>下田俊享</t>
  </si>
  <si>
    <t>やまの自然学研究会(日本山岳会) 編集人:三井悟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</si>
</sst>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m/d"/>
    <numFmt numFmtId="177" formatCode="###\-#\-########\-#"/>
    <numFmt numFmtId="178" formatCode="yy/m"/>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1"/>
      <color indexed="8"/>
      <name val="ＭＳ 明朝"/>
      <family val="1"/>
      <charset val="128"/>
    </font>
    <font>
      <u/>
      <sz val="11"/>
      <color indexed="12"/>
      <name val="ＭＳ 明朝"/>
      <family val="1"/>
      <charset val="128"/>
    </font>
    <font>
      <sz val="9"/>
      <name val="ＭＳ 明朝"/>
      <family val="1"/>
      <charset val="128"/>
    </font>
    <font>
      <sz val="12"/>
      <name val="ＭＳ 明朝"/>
      <family val="1"/>
      <charset val="128"/>
    </font>
    <font>
      <sz val="8"/>
      <name val="ＭＳ 明朝"/>
      <family val="1"/>
      <charset val="128"/>
    </font>
    <font>
      <b/>
      <sz val="16"/>
      <name val="ＭＳ 明朝"/>
      <family val="1"/>
      <charset val="128"/>
    </font>
    <font>
      <sz val="10"/>
      <color indexed="8"/>
      <name val="ＭＳ Ｐゴシック"/>
      <family val="3"/>
      <charset val="128"/>
    </font>
    <font>
      <sz val="14"/>
      <name val="ＭＳ 明朝"/>
      <family val="1"/>
      <charset val="128"/>
    </font>
    <font>
      <sz val="12"/>
      <color indexed="10"/>
      <name val="ＭＳ 明朝"/>
      <family val="1"/>
      <charset val="128"/>
    </font>
    <font>
      <sz val="10"/>
      <name val="ＭＳ 明朝"/>
      <family val="1"/>
      <charset val="128"/>
    </font>
    <font>
      <u/>
      <sz val="10"/>
      <color indexed="12"/>
      <name val="ＭＳ 明朝"/>
      <family val="1"/>
      <charset val="128"/>
    </font>
    <font>
      <b/>
      <sz val="11"/>
      <name val="ＭＳ 明朝"/>
      <family val="1"/>
      <charset val="128"/>
    </font>
    <font>
      <sz val="11"/>
      <color indexed="10"/>
      <name val="ＭＳ 明朝"/>
      <family val="1"/>
      <charset val="128"/>
    </font>
    <font>
      <b/>
      <sz val="11"/>
      <color indexed="10"/>
      <name val="ＭＳ 明朝"/>
      <family val="1"/>
      <charset val="128"/>
    </font>
    <font>
      <sz val="14"/>
      <color indexed="63"/>
      <name val="ＭＳ Ｐゴシック"/>
      <family val="3"/>
      <charset val="128"/>
    </font>
    <font>
      <sz val="11"/>
      <name val="ＭＳ Ｐ明朝"/>
      <family val="1"/>
      <charset val="128"/>
    </font>
    <font>
      <sz val="12"/>
      <color indexed="8"/>
      <name val="ＭＳ Ｐ明朝"/>
      <family val="1"/>
      <charset val="128"/>
    </font>
    <font>
      <b/>
      <sz val="11"/>
      <color indexed="63"/>
      <name val="ＭＳ 明朝"/>
      <family val="1"/>
      <charset val="128"/>
    </font>
    <font>
      <sz val="8"/>
      <name val="Arial"/>
      <family val="2"/>
    </font>
    <font>
      <sz val="8"/>
      <color indexed="8"/>
      <name val="ＭＳ 明朝"/>
      <family val="1"/>
      <charset val="128"/>
    </font>
    <font>
      <sz val="8"/>
      <color indexed="8"/>
      <name val="ＭＳ Ｐゴシック"/>
      <family val="3"/>
      <charset val="128"/>
    </font>
    <font>
      <u/>
      <sz val="8"/>
      <color indexed="12"/>
      <name val="ＭＳ Ｐゴシック"/>
      <family val="3"/>
      <charset val="128"/>
    </font>
    <font>
      <sz val="14"/>
      <name val="ＭＳ Ｐゴシック"/>
      <family val="3"/>
      <charset val="128"/>
    </font>
    <font>
      <sz val="14"/>
      <color indexed="8"/>
      <name val="ＭＳ Ｐゴシック"/>
      <family val="3"/>
      <charset val="128"/>
    </font>
    <font>
      <b/>
      <u val="double"/>
      <sz val="16"/>
      <name val="ＭＳ 明朝"/>
      <family val="1"/>
      <charset val="128"/>
    </font>
    <font>
      <b/>
      <u/>
      <sz val="12"/>
      <name val="ＭＳ 明朝"/>
      <family val="1"/>
      <charset val="128"/>
    </font>
    <font>
      <sz val="14"/>
      <color rgb="FF000000"/>
      <name val="ＭＳ Ｐゴシック"/>
      <family val="3"/>
      <charset val="128"/>
    </font>
    <font>
      <sz val="10"/>
      <color rgb="FF000000"/>
      <name val="ＭＳ Ｐゴシック"/>
      <family val="3"/>
      <charset val="128"/>
    </font>
    <font>
      <sz val="10"/>
      <color rgb="FF333333"/>
      <name val="&amp;quot"/>
      <family val="2"/>
    </font>
    <font>
      <b/>
      <sz val="12"/>
      <color rgb="FF000000"/>
      <name val="ＭＳ Ｐゴシック"/>
      <family val="3"/>
      <charset val="128"/>
    </font>
    <font>
      <sz val="10"/>
      <name val="ＭＳ Ｐゴシック"/>
      <family val="3"/>
      <charset val="128"/>
    </font>
    <font>
      <b/>
      <sz val="12"/>
      <name val="ＭＳ 明朝"/>
      <family val="1"/>
      <charset val="128"/>
    </font>
    <font>
      <b/>
      <sz val="18"/>
      <name val="ＭＳ 明朝"/>
      <family val="1"/>
      <charset val="128"/>
    </font>
    <font>
      <sz val="12"/>
      <color rgb="FF000000"/>
      <name val="ＭＳ 明朝"/>
      <family val="1"/>
      <charset val="128"/>
    </font>
    <font>
      <sz val="11"/>
      <color indexed="63"/>
      <name val="ＭＳ 明朝"/>
      <family val="1"/>
      <charset val="128"/>
    </font>
    <font>
      <sz val="12"/>
      <color rgb="FF000000"/>
      <name val="Times New Roman"/>
      <family val="1"/>
    </font>
    <font>
      <sz val="12"/>
      <color rgb="FF000000"/>
      <name val="Times New Roman"/>
      <family val="1"/>
      <charset val="128"/>
    </font>
    <font>
      <sz val="12"/>
      <color rgb="FF000000"/>
      <name val="ＭＳ Ｐ明朝"/>
      <family val="1"/>
      <charset val="128"/>
    </font>
    <font>
      <sz val="12"/>
      <color rgb="FF000000"/>
      <name val="游ゴシック"/>
      <family val="1"/>
      <charset val="128"/>
    </font>
    <font>
      <b/>
      <sz val="12"/>
      <color rgb="FF000000"/>
      <name val="Times New Roman"/>
      <family val="1"/>
    </font>
    <font>
      <sz val="9"/>
      <color indexed="81"/>
      <name val="MS P ゴシック"/>
      <family val="3"/>
      <charset val="128"/>
    </font>
    <font>
      <sz val="6"/>
      <name val="ＭＳ Ｐゴシック"/>
      <family val="2"/>
      <charset val="128"/>
      <scheme val="minor"/>
    </font>
    <font>
      <b/>
      <sz val="14"/>
      <color rgb="FFFF0000"/>
      <name val="ＭＳ Ｐゴシック"/>
      <family val="3"/>
      <charset val="128"/>
    </font>
    <font>
      <sz val="10"/>
      <color rgb="FF000000"/>
      <name val="メイリオ"/>
      <family val="3"/>
      <charset val="128"/>
    </font>
    <font>
      <b/>
      <sz val="10"/>
      <color rgb="FFF4030A"/>
      <name val="&amp;quot"/>
      <family val="2"/>
    </font>
  </fonts>
  <fills count="14">
    <fill>
      <patternFill patternType="none"/>
    </fill>
    <fill>
      <patternFill patternType="gray125"/>
    </fill>
    <fill>
      <patternFill patternType="solid">
        <fgColor indexed="51"/>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47"/>
        <bgColor indexed="64"/>
      </patternFill>
    </fill>
    <fill>
      <patternFill patternType="solid">
        <fgColor theme="0" tint="-0.24994659260841701"/>
        <bgColor indexed="64"/>
      </patternFill>
    </fill>
    <fill>
      <patternFill patternType="solid">
        <fgColor rgb="FFCCCCCC"/>
        <bgColor indexed="64"/>
      </patternFill>
    </fill>
    <fill>
      <patternFill patternType="solid">
        <fgColor rgb="FFDDEEDD"/>
        <bgColor indexed="64"/>
      </patternFill>
    </fill>
  </fills>
  <borders count="161">
    <border>
      <left/>
      <right/>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ashed">
        <color indexed="64"/>
      </left>
      <right style="hair">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dashed">
        <color indexed="64"/>
      </right>
      <top style="thin">
        <color indexed="64"/>
      </top>
      <bottom style="medium">
        <color indexed="64"/>
      </bottom>
      <diagonal/>
    </border>
    <border>
      <left style="medium">
        <color indexed="23"/>
      </left>
      <right style="medium">
        <color indexed="23"/>
      </right>
      <top style="medium">
        <color indexed="23"/>
      </top>
      <bottom style="medium">
        <color indexed="23"/>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medium">
        <color indexed="64"/>
      </right>
      <top style="thick">
        <color indexed="64"/>
      </top>
      <bottom/>
      <diagonal/>
    </border>
    <border>
      <left style="thin">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n">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ck">
        <color indexed="64"/>
      </bottom>
      <diagonal/>
    </border>
    <border>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style="thin">
        <color indexed="64"/>
      </left>
      <right/>
      <top style="medium">
        <color indexed="64"/>
      </top>
      <bottom style="medium">
        <color indexed="64"/>
      </bottom>
      <diagonal/>
    </border>
    <border>
      <left style="dashed">
        <color indexed="64"/>
      </left>
      <right style="thick">
        <color indexed="64"/>
      </right>
      <top style="thin">
        <color indexed="64"/>
      </top>
      <bottom style="thin">
        <color indexed="64"/>
      </bottom>
      <diagonal/>
    </border>
    <border>
      <left style="dashed">
        <color indexed="64"/>
      </left>
      <right style="hair">
        <color indexed="64"/>
      </right>
      <top style="thin">
        <color indexed="64"/>
      </top>
      <bottom style="thick">
        <color indexed="64"/>
      </bottom>
      <diagonal/>
    </border>
    <border>
      <left style="dashed">
        <color indexed="64"/>
      </left>
      <right style="dashed">
        <color indexed="64"/>
      </right>
      <top style="thick">
        <color indexed="64"/>
      </top>
      <bottom/>
      <diagonal/>
    </border>
    <border>
      <left style="dashed">
        <color indexed="64"/>
      </left>
      <right style="hair">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ashed">
        <color indexed="64"/>
      </right>
      <top style="thick">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medium">
        <color indexed="64"/>
      </right>
      <top style="thick">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ck">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top style="thin">
        <color indexed="65"/>
      </top>
      <bottom/>
      <diagonal/>
    </border>
    <border>
      <left style="medium">
        <color auto="1"/>
      </left>
      <right style="dashed">
        <color auto="1"/>
      </right>
      <top style="medium">
        <color auto="1"/>
      </top>
      <bottom style="thin">
        <color auto="1"/>
      </bottom>
      <diagonal/>
    </border>
    <border>
      <left style="dashed">
        <color auto="1"/>
      </left>
      <right style="thin">
        <color auto="1"/>
      </right>
      <top style="medium">
        <color auto="1"/>
      </top>
      <bottom style="thin">
        <color auto="1"/>
      </bottom>
      <diagonal/>
    </border>
    <border>
      <left style="medium">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medium">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dashed">
        <color auto="1"/>
      </right>
      <top style="medium">
        <color auto="1"/>
      </top>
      <bottom style="thin">
        <color auto="1"/>
      </bottom>
      <diagonal/>
    </border>
    <border>
      <left style="dashed">
        <color auto="1"/>
      </left>
      <right style="dashed">
        <color auto="1"/>
      </right>
      <top style="medium">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top style="medium">
        <color indexed="64"/>
      </top>
      <bottom/>
      <diagonal/>
    </border>
    <border>
      <left style="hair">
        <color indexed="64"/>
      </left>
      <right/>
      <top style="thick">
        <color indexed="64"/>
      </top>
      <bottom style="medium">
        <color indexed="64"/>
      </bottom>
      <diagonal/>
    </border>
    <border>
      <left style="medium">
        <color rgb="FF777777"/>
      </left>
      <right style="medium">
        <color rgb="FF777777"/>
      </right>
      <top style="medium">
        <color rgb="FF777777"/>
      </top>
      <bottom style="medium">
        <color rgb="FF777777"/>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right style="thin">
        <color auto="1"/>
      </right>
      <top style="thin">
        <color auto="1"/>
      </top>
      <bottom style="thin">
        <color auto="1"/>
      </bottom>
      <diagonal/>
    </border>
    <border>
      <left style="dashed">
        <color auto="1"/>
      </left>
      <right style="dashed">
        <color auto="1"/>
      </right>
      <top/>
      <bottom style="medium">
        <color auto="1"/>
      </bottom>
      <diagonal/>
    </border>
    <border>
      <left style="dashed">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dashed">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dashed">
        <color auto="1"/>
      </left>
      <right style="dashed">
        <color auto="1"/>
      </right>
      <top style="medium">
        <color auto="1"/>
      </top>
      <bottom style="thin">
        <color auto="1"/>
      </bottom>
      <diagonal/>
    </border>
    <border>
      <left style="dashed">
        <color auto="1"/>
      </left>
      <right style="dashed">
        <color auto="1"/>
      </right>
      <top/>
      <bottom/>
      <diagonal/>
    </border>
    <border>
      <left style="dashed">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hair">
        <color indexed="64"/>
      </right>
      <top style="thick">
        <color indexed="64"/>
      </top>
      <bottom style="medium">
        <color indexed="64"/>
      </bottom>
      <diagonal/>
    </border>
    <border>
      <left style="thick">
        <color indexed="64"/>
      </left>
      <right/>
      <top/>
      <bottom/>
      <diagonal/>
    </border>
    <border>
      <left/>
      <right style="dashed">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rgb="FF777777"/>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alignment vertical="center"/>
    </xf>
  </cellStyleXfs>
  <cellXfs count="454">
    <xf numFmtId="0" fontId="0" fillId="0" borderId="0" xfId="0"/>
    <xf numFmtId="0" fontId="3" fillId="0" borderId="0" xfId="1" applyAlignment="1" applyProtection="1"/>
    <xf numFmtId="0" fontId="4" fillId="0" borderId="0" xfId="0" applyFont="1" applyAlignment="1">
      <alignment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4" borderId="10" xfId="0" applyFont="1" applyFill="1" applyBorder="1" applyAlignment="1">
      <alignment vertical="center" wrapText="1"/>
    </xf>
    <xf numFmtId="0" fontId="4" fillId="4" borderId="5" xfId="0" applyFont="1" applyFill="1" applyBorder="1" applyAlignment="1">
      <alignment vertical="center" wrapText="1"/>
    </xf>
    <xf numFmtId="0" fontId="5" fillId="4" borderId="10" xfId="0" applyFont="1" applyFill="1" applyBorder="1" applyAlignment="1">
      <alignment vertical="center" wrapText="1"/>
    </xf>
    <xf numFmtId="0" fontId="8" fillId="0" borderId="0" xfId="0" applyFont="1" applyAlignment="1">
      <alignment vertical="center"/>
    </xf>
    <xf numFmtId="0" fontId="8" fillId="5" borderId="14" xfId="0" applyFont="1" applyFill="1" applyBorder="1" applyAlignment="1">
      <alignment vertical="center"/>
    </xf>
    <xf numFmtId="0" fontId="8" fillId="0" borderId="15" xfId="0" applyFont="1" applyBorder="1" applyAlignment="1">
      <alignment vertical="center"/>
    </xf>
    <xf numFmtId="0" fontId="8" fillId="3" borderId="16" xfId="0" applyFont="1" applyFill="1" applyBorder="1" applyAlignment="1">
      <alignment vertical="center"/>
    </xf>
    <xf numFmtId="0" fontId="8" fillId="6" borderId="17" xfId="0" applyFont="1" applyFill="1" applyBorder="1" applyAlignment="1">
      <alignment vertical="center"/>
    </xf>
    <xf numFmtId="0" fontId="8" fillId="6" borderId="18" xfId="0" applyFont="1" applyFill="1" applyBorder="1" applyAlignment="1">
      <alignment vertical="center"/>
    </xf>
    <xf numFmtId="0" fontId="4" fillId="4" borderId="19" xfId="0" applyFont="1" applyFill="1" applyBorder="1" applyAlignment="1">
      <alignment vertical="center" wrapText="1"/>
    </xf>
    <xf numFmtId="0" fontId="5" fillId="4" borderId="21" xfId="0" applyFont="1" applyFill="1" applyBorder="1" applyAlignment="1">
      <alignment vertical="center" wrapText="1"/>
    </xf>
    <xf numFmtId="0" fontId="6" fillId="4" borderId="5" xfId="1" applyFont="1" applyFill="1" applyBorder="1" applyAlignment="1" applyProtection="1">
      <alignment vertical="center" wrapText="1"/>
    </xf>
    <xf numFmtId="0" fontId="14" fillId="4" borderId="21" xfId="0" applyFont="1" applyFill="1" applyBorder="1" applyAlignment="1">
      <alignment vertical="center" wrapText="1"/>
    </xf>
    <xf numFmtId="0" fontId="14" fillId="4" borderId="5" xfId="0" applyFont="1" applyFill="1" applyBorder="1" applyAlignment="1">
      <alignment vertical="center" wrapText="1"/>
    </xf>
    <xf numFmtId="0" fontId="15" fillId="4" borderId="5" xfId="1" applyFont="1" applyFill="1" applyBorder="1" applyAlignment="1" applyProtection="1">
      <alignment vertical="center" wrapText="1"/>
    </xf>
    <xf numFmtId="0" fontId="4" fillId="7" borderId="10" xfId="0" applyFont="1" applyFill="1" applyBorder="1" applyAlignment="1">
      <alignment shrinkToFit="1"/>
    </xf>
    <xf numFmtId="0" fontId="4" fillId="7" borderId="22" xfId="0" applyFont="1" applyFill="1" applyBorder="1" applyAlignment="1">
      <alignment shrinkToFit="1"/>
    </xf>
    <xf numFmtId="0" fontId="3" fillId="8" borderId="23" xfId="1" applyFill="1" applyBorder="1" applyAlignment="1" applyProtection="1">
      <alignment horizontal="left" wrapText="1"/>
    </xf>
    <xf numFmtId="0" fontId="3" fillId="0" borderId="23" xfId="1" applyBorder="1" applyAlignment="1" applyProtection="1">
      <alignment wrapText="1"/>
    </xf>
    <xf numFmtId="0" fontId="3" fillId="6" borderId="23" xfId="1" applyFill="1" applyBorder="1" applyAlignment="1" applyProtection="1">
      <alignment wrapText="1"/>
    </xf>
    <xf numFmtId="49" fontId="16" fillId="8" borderId="23" xfId="0" applyNumberFormat="1" applyFont="1" applyFill="1" applyBorder="1" applyAlignment="1">
      <alignment horizontal="left" vertical="center" wrapText="1"/>
    </xf>
    <xf numFmtId="49" fontId="17" fillId="0" borderId="23"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6" borderId="23" xfId="0" applyNumberFormat="1" applyFont="1" applyFill="1" applyBorder="1" applyAlignment="1">
      <alignment horizontal="left" vertical="center" wrapText="1"/>
    </xf>
    <xf numFmtId="49" fontId="18" fillId="8" borderId="23" xfId="0" applyNumberFormat="1" applyFont="1" applyFill="1" applyBorder="1" applyAlignment="1">
      <alignment horizontal="left" vertical="center" wrapText="1"/>
    </xf>
    <xf numFmtId="0" fontId="4" fillId="9" borderId="26" xfId="0" applyFont="1" applyFill="1" applyBorder="1" applyAlignment="1">
      <alignment horizontal="center" vertical="center" wrapText="1"/>
    </xf>
    <xf numFmtId="0" fontId="8" fillId="0" borderId="27" xfId="0" applyFont="1" applyBorder="1" applyAlignment="1">
      <alignment vertical="center"/>
    </xf>
    <xf numFmtId="0" fontId="4" fillId="7" borderId="29" xfId="0" applyFont="1" applyFill="1" applyBorder="1" applyAlignment="1">
      <alignment wrapText="1"/>
    </xf>
    <xf numFmtId="0" fontId="5" fillId="7" borderId="29" xfId="0" applyFont="1" applyFill="1" applyBorder="1" applyAlignment="1">
      <alignment wrapText="1"/>
    </xf>
    <xf numFmtId="0" fontId="4" fillId="7" borderId="30" xfId="0" applyFont="1" applyFill="1" applyBorder="1" applyAlignment="1">
      <alignment wrapText="1"/>
    </xf>
    <xf numFmtId="0" fontId="4" fillId="0" borderId="31" xfId="0" applyFont="1" applyBorder="1" applyAlignment="1">
      <alignment horizontal="center" vertical="center" wrapText="1"/>
    </xf>
    <xf numFmtId="177" fontId="13" fillId="0" borderId="34" xfId="0" applyNumberFormat="1" applyFont="1" applyBorder="1" applyAlignment="1">
      <alignment vertical="center" wrapText="1"/>
    </xf>
    <xf numFmtId="177" fontId="13" fillId="0" borderId="15" xfId="0" applyNumberFormat="1" applyFont="1" applyBorder="1" applyAlignment="1">
      <alignment vertical="center" wrapText="1"/>
    </xf>
    <xf numFmtId="0" fontId="8" fillId="7" borderId="35" xfId="0" applyFont="1" applyFill="1" applyBorder="1" applyAlignment="1">
      <alignment vertical="center" shrinkToFit="1"/>
    </xf>
    <xf numFmtId="0" fontId="8" fillId="7" borderId="36" xfId="0" applyFont="1" applyFill="1" applyBorder="1" applyAlignment="1">
      <alignment vertical="center" shrinkToFit="1"/>
    </xf>
    <xf numFmtId="0" fontId="8" fillId="0" borderId="37" xfId="0" applyFont="1" applyBorder="1" applyAlignment="1">
      <alignment vertical="center"/>
    </xf>
    <xf numFmtId="0" fontId="7" fillId="2" borderId="2"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0" xfId="0" applyNumberFormat="1" applyFont="1" applyAlignment="1">
      <alignment wrapText="1"/>
    </xf>
    <xf numFmtId="0" fontId="4" fillId="2" borderId="38" xfId="0" applyFont="1" applyFill="1" applyBorder="1" applyAlignment="1">
      <alignment horizontal="center" vertical="center" wrapText="1"/>
    </xf>
    <xf numFmtId="0" fontId="4" fillId="10" borderId="39" xfId="0" applyFont="1" applyFill="1" applyBorder="1" applyAlignment="1">
      <alignment vertical="center" shrinkToFit="1"/>
    </xf>
    <xf numFmtId="0" fontId="4" fillId="10" borderId="40" xfId="0" applyFont="1" applyFill="1" applyBorder="1" applyAlignment="1">
      <alignment vertical="center" shrinkToFit="1"/>
    </xf>
    <xf numFmtId="0" fontId="9" fillId="2" borderId="13" xfId="0" applyFont="1" applyFill="1" applyBorder="1" applyAlignment="1">
      <alignment horizontal="center" vertical="center" wrapText="1"/>
    </xf>
    <xf numFmtId="0" fontId="8" fillId="4" borderId="20" xfId="0" applyFont="1" applyFill="1" applyBorder="1" applyAlignment="1">
      <alignment vertical="center" shrinkToFit="1"/>
    </xf>
    <xf numFmtId="49" fontId="8" fillId="4" borderId="21" xfId="0" applyNumberFormat="1" applyFont="1" applyFill="1" applyBorder="1" applyAlignment="1">
      <alignment horizontal="center" vertical="center" shrinkToFit="1"/>
    </xf>
    <xf numFmtId="0" fontId="8" fillId="4" borderId="11" xfId="0" applyFont="1" applyFill="1" applyBorder="1" applyAlignment="1">
      <alignment vertical="center" shrinkToFit="1"/>
    </xf>
    <xf numFmtId="49" fontId="8" fillId="4" borderId="5" xfId="0" applyNumberFormat="1" applyFont="1" applyFill="1" applyBorder="1" applyAlignment="1">
      <alignment horizontal="center" vertical="center" shrinkToFit="1"/>
    </xf>
    <xf numFmtId="0" fontId="20" fillId="0" borderId="0" xfId="0" applyFont="1"/>
    <xf numFmtId="0" fontId="4" fillId="0" borderId="41" xfId="0" applyFont="1" applyBorder="1" applyAlignment="1">
      <alignment wrapText="1"/>
    </xf>
    <xf numFmtId="0" fontId="4" fillId="9"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176" fontId="4" fillId="7" borderId="6" xfId="0" applyNumberFormat="1" applyFont="1" applyFill="1" applyBorder="1" applyAlignment="1">
      <alignment shrinkToFit="1"/>
    </xf>
    <xf numFmtId="176" fontId="4" fillId="7" borderId="8" xfId="0" applyNumberFormat="1" applyFont="1" applyFill="1" applyBorder="1" applyAlignment="1">
      <alignment shrinkToFit="1"/>
    </xf>
    <xf numFmtId="49" fontId="4" fillId="0" borderId="41" xfId="0" applyNumberFormat="1" applyFont="1" applyBorder="1" applyAlignment="1">
      <alignment wrapText="1"/>
    </xf>
    <xf numFmtId="0" fontId="4" fillId="4" borderId="21" xfId="0" applyFont="1" applyFill="1" applyBorder="1" applyAlignment="1">
      <alignment horizontal="center" vertical="center" wrapText="1"/>
    </xf>
    <xf numFmtId="0" fontId="4" fillId="4" borderId="5" xfId="0" applyFont="1" applyFill="1" applyBorder="1" applyAlignment="1">
      <alignment horizontal="center" vertical="center" wrapText="1"/>
    </xf>
    <xf numFmtId="49" fontId="8" fillId="4" borderId="7" xfId="0" applyNumberFormat="1" applyFont="1" applyFill="1" applyBorder="1" applyAlignment="1">
      <alignment horizontal="center" vertical="center" shrinkToFit="1"/>
    </xf>
    <xf numFmtId="0" fontId="4" fillId="4" borderId="7" xfId="0" applyFont="1" applyFill="1" applyBorder="1" applyAlignment="1">
      <alignment horizontal="center" vertical="center" wrapText="1"/>
    </xf>
    <xf numFmtId="0" fontId="4" fillId="4" borderId="22" xfId="0" applyFont="1" applyFill="1" applyBorder="1" applyAlignment="1">
      <alignment vertical="center" wrapText="1"/>
    </xf>
    <xf numFmtId="0" fontId="4" fillId="4" borderId="7" xfId="0" applyFont="1" applyFill="1" applyBorder="1" applyAlignment="1">
      <alignment vertical="center" wrapText="1"/>
    </xf>
    <xf numFmtId="0" fontId="14" fillId="4" borderId="7" xfId="0" applyFont="1" applyFill="1" applyBorder="1" applyAlignment="1">
      <alignment vertical="center" wrapText="1"/>
    </xf>
    <xf numFmtId="0" fontId="4" fillId="10" borderId="43" xfId="0" applyFont="1" applyFill="1" applyBorder="1" applyAlignment="1">
      <alignment vertical="center" shrinkToFit="1"/>
    </xf>
    <xf numFmtId="0" fontId="8" fillId="4" borderId="42" xfId="0" applyFont="1" applyFill="1" applyBorder="1" applyAlignment="1">
      <alignment vertical="center" shrinkToFit="1"/>
    </xf>
    <xf numFmtId="0" fontId="9" fillId="0" borderId="41" xfId="0" applyFont="1" applyBorder="1" applyAlignment="1">
      <alignment wrapText="1"/>
    </xf>
    <xf numFmtId="178" fontId="4" fillId="4" borderId="21" xfId="0" applyNumberFormat="1" applyFont="1" applyFill="1" applyBorder="1" applyAlignment="1">
      <alignment horizontal="center" vertical="center" shrinkToFit="1"/>
    </xf>
    <xf numFmtId="178" fontId="4" fillId="4" borderId="5" xfId="0" applyNumberFormat="1" applyFont="1" applyFill="1" applyBorder="1" applyAlignment="1">
      <alignment horizontal="center" vertical="center" shrinkToFit="1"/>
    </xf>
    <xf numFmtId="178" fontId="5" fillId="4" borderId="5" xfId="0" applyNumberFormat="1" applyFont="1" applyFill="1" applyBorder="1" applyAlignment="1">
      <alignment horizontal="center" vertical="center" shrinkToFit="1"/>
    </xf>
    <xf numFmtId="178" fontId="4" fillId="4" borderId="7" xfId="0" applyNumberFormat="1" applyFont="1" applyFill="1" applyBorder="1" applyAlignment="1">
      <alignment horizontal="center" vertical="center" shrinkToFit="1"/>
    </xf>
    <xf numFmtId="0" fontId="4" fillId="7" borderId="29" xfId="0" applyFont="1" applyFill="1" applyBorder="1" applyAlignment="1">
      <alignment horizontal="left" wrapText="1"/>
    </xf>
    <xf numFmtId="0" fontId="0" fillId="0" borderId="115" xfId="0" pivotButton="1" applyBorder="1"/>
    <xf numFmtId="0" fontId="0" fillId="0" borderId="116" xfId="0" applyBorder="1"/>
    <xf numFmtId="0" fontId="0" fillId="0" borderId="117" xfId="0" applyBorder="1"/>
    <xf numFmtId="0" fontId="0" fillId="0" borderId="115" xfId="0" applyBorder="1"/>
    <xf numFmtId="14" fontId="0" fillId="0" borderId="115" xfId="0" applyNumberFormat="1" applyBorder="1"/>
    <xf numFmtId="0" fontId="0" fillId="0" borderId="118" xfId="0" applyBorder="1"/>
    <xf numFmtId="0" fontId="7" fillId="9" borderId="12" xfId="0" applyFont="1" applyFill="1" applyBorder="1" applyAlignment="1">
      <alignment horizontal="center" vertical="center" wrapText="1"/>
    </xf>
    <xf numFmtId="0" fontId="29" fillId="0" borderId="0" xfId="0" applyFont="1" applyAlignment="1">
      <alignment vertical="center"/>
    </xf>
    <xf numFmtId="0" fontId="30" fillId="0" borderId="0" xfId="0" applyFont="1"/>
    <xf numFmtId="0" fontId="8" fillId="0" borderId="0" xfId="0" applyFont="1"/>
    <xf numFmtId="0" fontId="0" fillId="0" borderId="120" xfId="0" applyBorder="1"/>
    <xf numFmtId="0" fontId="0" fillId="0" borderId="121" xfId="0" applyBorder="1"/>
    <xf numFmtId="0" fontId="4" fillId="0" borderId="122" xfId="0" applyFont="1" applyBorder="1" applyAlignment="1">
      <alignment horizontal="center" vertical="center"/>
    </xf>
    <xf numFmtId="0" fontId="4" fillId="0" borderId="123" xfId="0" applyFont="1" applyBorder="1" applyAlignment="1">
      <alignment horizontal="center" vertical="center" wrapText="1"/>
    </xf>
    <xf numFmtId="0" fontId="4" fillId="0" borderId="128" xfId="0" applyFont="1" applyBorder="1" applyAlignment="1">
      <alignment horizontal="center" vertical="center"/>
    </xf>
    <xf numFmtId="0" fontId="4" fillId="0" borderId="0" xfId="0" applyFont="1" applyAlignment="1">
      <alignment vertical="center"/>
    </xf>
    <xf numFmtId="0" fontId="4" fillId="0" borderId="129" xfId="0" applyFont="1" applyBorder="1" applyAlignment="1">
      <alignment horizontal="left" vertical="center" wrapText="1"/>
    </xf>
    <xf numFmtId="0" fontId="4" fillId="0" borderId="0" xfId="0" applyFont="1" applyAlignment="1">
      <alignment horizontal="center" vertical="center"/>
    </xf>
    <xf numFmtId="49" fontId="12" fillId="0" borderId="124" xfId="0" applyNumberFormat="1" applyFont="1" applyBorder="1" applyAlignment="1">
      <alignment horizontal="center" vertical="center"/>
    </xf>
    <xf numFmtId="0" fontId="12" fillId="0" borderId="125" xfId="0" applyFont="1" applyBorder="1" applyAlignment="1">
      <alignment vertical="center"/>
    </xf>
    <xf numFmtId="49" fontId="12" fillId="0" borderId="126" xfId="0" applyNumberFormat="1" applyFont="1" applyBorder="1" applyAlignment="1">
      <alignment horizontal="center" vertical="center"/>
    </xf>
    <xf numFmtId="0" fontId="12" fillId="0" borderId="127" xfId="0" applyFont="1" applyBorder="1" applyAlignment="1">
      <alignment vertical="center"/>
    </xf>
    <xf numFmtId="0" fontId="4" fillId="0" borderId="136" xfId="0" applyFont="1" applyBorder="1" applyAlignment="1">
      <alignment wrapText="1"/>
    </xf>
    <xf numFmtId="0" fontId="4"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4" fillId="0" borderId="24" xfId="0" applyFont="1" applyBorder="1" applyAlignment="1" applyProtection="1">
      <alignment shrinkToFit="1"/>
      <protection locked="0"/>
    </xf>
    <xf numFmtId="0" fontId="4" fillId="0" borderId="44" xfId="0" applyFont="1" applyBorder="1" applyAlignment="1" applyProtection="1">
      <alignment wrapText="1"/>
      <protection locked="0"/>
    </xf>
    <xf numFmtId="0" fontId="9" fillId="0" borderId="44" xfId="0" applyFont="1" applyBorder="1" applyAlignment="1" applyProtection="1">
      <alignment wrapText="1"/>
      <protection locked="0"/>
    </xf>
    <xf numFmtId="49" fontId="4" fillId="0" borderId="44" xfId="0" applyNumberFormat="1" applyFont="1" applyBorder="1" applyAlignment="1" applyProtection="1">
      <alignment shrinkToFit="1"/>
      <protection locked="0"/>
    </xf>
    <xf numFmtId="0" fontId="4" fillId="0" borderId="25" xfId="0" applyFont="1" applyBorder="1" applyAlignment="1" applyProtection="1">
      <alignment shrinkToFit="1"/>
      <protection locked="0"/>
    </xf>
    <xf numFmtId="0" fontId="4" fillId="0" borderId="1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7" fillId="0" borderId="10" xfId="0" applyFont="1" applyBorder="1" applyAlignment="1" applyProtection="1">
      <alignment wrapText="1"/>
      <protection locked="0"/>
    </xf>
    <xf numFmtId="177" fontId="4" fillId="0" borderId="44" xfId="0" applyNumberFormat="1" applyFont="1" applyBorder="1" applyAlignment="1" applyProtection="1">
      <alignment wrapText="1" shrinkToFit="1"/>
      <protection locked="0"/>
    </xf>
    <xf numFmtId="0" fontId="4" fillId="0" borderId="6" xfId="0" applyFont="1" applyBorder="1" applyAlignment="1" applyProtection="1">
      <alignment shrinkToFit="1"/>
      <protection locked="0"/>
    </xf>
    <xf numFmtId="0" fontId="27" fillId="0" borderId="44" xfId="0" applyFont="1" applyBorder="1" applyAlignment="1" applyProtection="1">
      <alignment wrapText="1"/>
      <protection locked="0"/>
    </xf>
    <xf numFmtId="177" fontId="4" fillId="0" borderId="44" xfId="0" quotePrefix="1" applyNumberFormat="1" applyFont="1" applyBorder="1" applyAlignment="1" applyProtection="1">
      <alignment wrapText="1" shrinkToFit="1"/>
      <protection locked="0"/>
    </xf>
    <xf numFmtId="0" fontId="28" fillId="0" borderId="10" xfId="0" applyFont="1" applyBorder="1" applyAlignment="1" applyProtection="1">
      <alignment wrapText="1"/>
      <protection locked="0"/>
    </xf>
    <xf numFmtId="177" fontId="4" fillId="0" borderId="10" xfId="0" applyNumberFormat="1" applyFont="1" applyBorder="1" applyAlignment="1" applyProtection="1">
      <alignment wrapText="1" shrinkToFit="1"/>
      <protection locked="0"/>
    </xf>
    <xf numFmtId="0" fontId="33" fillId="0" borderId="24" xfId="0" applyFont="1" applyBorder="1" applyProtection="1">
      <protection locked="0"/>
    </xf>
    <xf numFmtId="177" fontId="0" fillId="0" borderId="44" xfId="0" applyNumberFormat="1" applyBorder="1" applyAlignment="1" applyProtection="1">
      <alignment horizontal="left" wrapText="1" shrinkToFit="1"/>
      <protection locked="0"/>
    </xf>
    <xf numFmtId="0" fontId="4" fillId="0" borderId="44" xfId="0" applyFont="1" applyBorder="1" applyAlignment="1" applyProtection="1">
      <alignment shrinkToFit="1"/>
      <protection locked="0"/>
    </xf>
    <xf numFmtId="0" fontId="31" fillId="0" borderId="10" xfId="0" applyFont="1" applyBorder="1" applyAlignment="1" applyProtection="1">
      <alignment wrapText="1"/>
      <protection locked="0"/>
    </xf>
    <xf numFmtId="0" fontId="3" fillId="0" borderId="6" xfId="1" applyBorder="1" applyAlignment="1">
      <alignment shrinkToFit="1"/>
      <protection locked="0"/>
    </xf>
    <xf numFmtId="0" fontId="5" fillId="0" borderId="24" xfId="0" applyFont="1" applyBorder="1" applyAlignment="1" applyProtection="1">
      <alignment shrinkToFit="1"/>
      <protection locked="0"/>
    </xf>
    <xf numFmtId="177" fontId="5" fillId="0" borderId="44" xfId="0" applyNumberFormat="1" applyFont="1" applyBorder="1" applyAlignment="1" applyProtection="1">
      <alignment wrapText="1" shrinkToFit="1"/>
      <protection locked="0"/>
    </xf>
    <xf numFmtId="0" fontId="6" fillId="0" borderId="6" xfId="1" applyFont="1" applyBorder="1" applyAlignment="1">
      <alignment shrinkToFit="1"/>
      <protection locked="0"/>
    </xf>
    <xf numFmtId="0" fontId="11" fillId="0" borderId="24" xfId="0" applyFont="1" applyBorder="1" applyProtection="1">
      <protection locked="0"/>
    </xf>
    <xf numFmtId="0" fontId="32" fillId="0" borderId="10" xfId="0" applyFont="1" applyBorder="1" applyProtection="1">
      <protection locked="0"/>
    </xf>
    <xf numFmtId="0" fontId="32" fillId="0" borderId="24" xfId="0" applyFont="1" applyBorder="1" applyProtection="1">
      <protection locked="0"/>
    </xf>
    <xf numFmtId="177" fontId="11" fillId="0" borderId="44" xfId="0" applyNumberFormat="1" applyFont="1" applyBorder="1" applyAlignment="1" applyProtection="1">
      <alignment wrapText="1" shrinkToFit="1"/>
      <protection locked="0"/>
    </xf>
    <xf numFmtId="0" fontId="35" fillId="0" borderId="10" xfId="0" applyFont="1" applyBorder="1" applyAlignment="1" applyProtection="1">
      <alignment wrapText="1"/>
      <protection locked="0"/>
    </xf>
    <xf numFmtId="177" fontId="4" fillId="0" borderId="50" xfId="0" applyNumberFormat="1" applyFont="1" applyBorder="1" applyAlignment="1" applyProtection="1">
      <alignment wrapText="1" shrinkToFit="1"/>
      <protection locked="0"/>
    </xf>
    <xf numFmtId="0" fontId="4" fillId="0" borderId="8" xfId="0" applyFont="1" applyBorder="1" applyAlignment="1" applyProtection="1">
      <alignment shrinkToFit="1"/>
      <protection locked="0"/>
    </xf>
    <xf numFmtId="0" fontId="27" fillId="0" borderId="22" xfId="0" applyFont="1" applyBorder="1" applyAlignment="1" applyProtection="1">
      <alignment wrapText="1"/>
      <protection locked="0"/>
    </xf>
    <xf numFmtId="49" fontId="4" fillId="0" borderId="32" xfId="0" applyNumberFormat="1" applyFont="1" applyBorder="1" applyAlignment="1" applyProtection="1">
      <alignment shrinkToFit="1"/>
      <protection locked="0"/>
    </xf>
    <xf numFmtId="176" fontId="4" fillId="0" borderId="6" xfId="0" applyNumberFormat="1" applyFont="1" applyBorder="1" applyAlignment="1" applyProtection="1">
      <alignment shrinkToFit="1"/>
      <protection locked="0"/>
    </xf>
    <xf numFmtId="49" fontId="4" fillId="0" borderId="33" xfId="0" applyNumberFormat="1" applyFont="1" applyBorder="1" applyAlignment="1" applyProtection="1">
      <alignment shrinkToFit="1"/>
      <protection locked="0"/>
    </xf>
    <xf numFmtId="176" fontId="4" fillId="0" borderId="8" xfId="0" applyNumberFormat="1" applyFont="1" applyBorder="1" applyAlignment="1" applyProtection="1">
      <alignment shrinkToFit="1"/>
      <protection locked="0"/>
    </xf>
    <xf numFmtId="49" fontId="8" fillId="4" borderId="133" xfId="0" applyNumberFormat="1" applyFont="1" applyFill="1" applyBorder="1" applyAlignment="1">
      <alignment horizontal="center" vertical="center" shrinkToFit="1"/>
    </xf>
    <xf numFmtId="0" fontId="4" fillId="4" borderId="133" xfId="0" applyFont="1" applyFill="1" applyBorder="1" applyAlignment="1">
      <alignment horizontal="center" vertical="center" wrapText="1"/>
    </xf>
    <xf numFmtId="0" fontId="4" fillId="4" borderId="133" xfId="0" applyFont="1" applyFill="1" applyBorder="1" applyAlignment="1">
      <alignment vertical="center" wrapText="1"/>
    </xf>
    <xf numFmtId="0" fontId="14" fillId="4" borderId="133" xfId="0" applyFont="1" applyFill="1" applyBorder="1" applyAlignment="1">
      <alignment vertical="center" wrapText="1"/>
    </xf>
    <xf numFmtId="178" fontId="4" fillId="4" borderId="133" xfId="0" applyNumberFormat="1" applyFont="1" applyFill="1" applyBorder="1" applyAlignment="1">
      <alignment horizontal="center" vertical="center" shrinkToFit="1"/>
    </xf>
    <xf numFmtId="0" fontId="5" fillId="4" borderId="133" xfId="0" applyFont="1" applyFill="1" applyBorder="1" applyAlignment="1">
      <alignment vertical="center" wrapText="1"/>
    </xf>
    <xf numFmtId="0" fontId="32" fillId="0" borderId="0" xfId="0" applyFont="1"/>
    <xf numFmtId="0" fontId="38" fillId="0" borderId="138" xfId="0" applyFont="1" applyBorder="1" applyAlignment="1">
      <alignment vertical="center" wrapText="1"/>
    </xf>
    <xf numFmtId="0" fontId="4" fillId="0" borderId="143" xfId="0" applyFont="1" applyBorder="1" applyAlignment="1">
      <alignment horizontal="center" vertical="center" wrapText="1"/>
    </xf>
    <xf numFmtId="0" fontId="4" fillId="0" borderId="144" xfId="0" applyFont="1" applyBorder="1" applyAlignment="1">
      <alignment horizontal="left" vertical="center" wrapText="1"/>
    </xf>
    <xf numFmtId="0" fontId="4" fillId="0" borderId="145" xfId="0" applyFont="1" applyBorder="1" applyAlignment="1">
      <alignment horizontal="center" vertical="center" wrapText="1"/>
    </xf>
    <xf numFmtId="0" fontId="4" fillId="0" borderId="146" xfId="0" applyFont="1" applyBorder="1" applyAlignment="1">
      <alignment horizontal="left" vertical="center" wrapText="1"/>
    </xf>
    <xf numFmtId="0" fontId="40" fillId="0" borderId="138" xfId="0" applyFont="1" applyBorder="1" applyAlignment="1">
      <alignment vertical="center" wrapText="1"/>
    </xf>
    <xf numFmtId="49" fontId="40" fillId="0" borderId="138" xfId="0" applyNumberFormat="1" applyFont="1" applyBorder="1" applyAlignment="1">
      <alignment horizontal="left" vertical="center" wrapText="1"/>
    </xf>
    <xf numFmtId="0" fontId="41" fillId="0" borderId="138" xfId="0" applyFont="1" applyBorder="1" applyAlignment="1">
      <alignment vertical="center" wrapText="1"/>
    </xf>
    <xf numFmtId="0" fontId="42" fillId="0" borderId="138" xfId="0" applyFont="1" applyBorder="1" applyAlignment="1">
      <alignment vertical="center" wrapText="1"/>
    </xf>
    <xf numFmtId="0" fontId="3" fillId="11" borderId="23" xfId="1" applyFill="1" applyBorder="1" applyAlignment="1" applyProtection="1">
      <alignment horizontal="left" wrapText="1"/>
    </xf>
    <xf numFmtId="49" fontId="4" fillId="11" borderId="23" xfId="0" applyNumberFormat="1" applyFont="1" applyFill="1" applyBorder="1" applyAlignment="1">
      <alignment horizontal="left" vertical="center" wrapText="1"/>
    </xf>
    <xf numFmtId="0" fontId="3" fillId="11" borderId="23" xfId="1" applyFill="1" applyBorder="1" applyAlignment="1" applyProtection="1">
      <alignment wrapText="1"/>
    </xf>
    <xf numFmtId="49" fontId="17" fillId="11" borderId="23" xfId="0" applyNumberFormat="1" applyFont="1" applyFill="1" applyBorder="1" applyAlignment="1">
      <alignment horizontal="left" vertical="center" wrapText="1"/>
    </xf>
    <xf numFmtId="0" fontId="44" fillId="12" borderId="138" xfId="0" applyFont="1" applyFill="1" applyBorder="1" applyAlignment="1">
      <alignment horizontal="left" vertical="center" wrapText="1"/>
    </xf>
    <xf numFmtId="0" fontId="40" fillId="13" borderId="138" xfId="0" applyFont="1" applyFill="1" applyBorder="1" applyAlignment="1">
      <alignment vertical="center" wrapText="1"/>
    </xf>
    <xf numFmtId="49" fontId="40" fillId="0" borderId="138" xfId="0" quotePrefix="1" applyNumberFormat="1" applyFont="1" applyBorder="1" applyAlignment="1">
      <alignment horizontal="left" vertical="center" wrapText="1"/>
    </xf>
    <xf numFmtId="49" fontId="40" fillId="0" borderId="0" xfId="0" applyNumberFormat="1" applyFont="1"/>
    <xf numFmtId="49" fontId="40" fillId="0" borderId="138" xfId="0" applyNumberFormat="1" applyFont="1" applyBorder="1" applyAlignment="1">
      <alignment vertical="center" wrapText="1"/>
    </xf>
    <xf numFmtId="49" fontId="38" fillId="0" borderId="138" xfId="0" applyNumberFormat="1" applyFont="1" applyBorder="1" applyAlignment="1">
      <alignment horizontal="left" vertical="center" wrapText="1"/>
    </xf>
    <xf numFmtId="49" fontId="44" fillId="12" borderId="138" xfId="0" applyNumberFormat="1" applyFont="1" applyFill="1" applyBorder="1" applyAlignment="1">
      <alignment horizontal="left" vertical="center" wrapText="1"/>
    </xf>
    <xf numFmtId="49" fontId="40" fillId="13" borderId="138" xfId="0" applyNumberFormat="1" applyFont="1" applyFill="1" applyBorder="1" applyAlignment="1">
      <alignment horizontal="left" vertical="center" wrapText="1"/>
    </xf>
    <xf numFmtId="49" fontId="0" fillId="0" borderId="0" xfId="0" applyNumberFormat="1"/>
    <xf numFmtId="49" fontId="4" fillId="11" borderId="23" xfId="0" quotePrefix="1" applyNumberFormat="1" applyFont="1" applyFill="1" applyBorder="1" applyAlignment="1">
      <alignment horizontal="left" vertical="center" wrapText="1"/>
    </xf>
    <xf numFmtId="49" fontId="17" fillId="11" borderId="23" xfId="0" quotePrefix="1" applyNumberFormat="1" applyFont="1" applyFill="1" applyBorder="1" applyAlignment="1">
      <alignment horizontal="left" vertical="center" wrapText="1"/>
    </xf>
    <xf numFmtId="49" fontId="16" fillId="11" borderId="23" xfId="0" quotePrefix="1" applyNumberFormat="1" applyFont="1" applyFill="1" applyBorder="1" applyAlignment="1">
      <alignment horizontal="left" vertical="center" wrapText="1"/>
    </xf>
    <xf numFmtId="49" fontId="4" fillId="6" borderId="23" xfId="0" quotePrefix="1" applyNumberFormat="1" applyFont="1" applyFill="1" applyBorder="1" applyAlignment="1">
      <alignment horizontal="left" vertical="center" wrapText="1"/>
    </xf>
    <xf numFmtId="49" fontId="16" fillId="8" borderId="23" xfId="0" quotePrefix="1" applyNumberFormat="1" applyFont="1" applyFill="1" applyBorder="1" applyAlignment="1">
      <alignment horizontal="left" vertical="center" wrapText="1"/>
    </xf>
    <xf numFmtId="0" fontId="3" fillId="12" borderId="138" xfId="1" applyFill="1" applyBorder="1" applyAlignment="1" applyProtection="1">
      <alignment horizontal="left" vertical="center" wrapText="1"/>
    </xf>
    <xf numFmtId="0" fontId="44" fillId="12" borderId="138" xfId="0" quotePrefix="1" applyFont="1" applyFill="1" applyBorder="1" applyAlignment="1">
      <alignment horizontal="left" vertical="center" wrapText="1"/>
    </xf>
    <xf numFmtId="0" fontId="3" fillId="11" borderId="138" xfId="1" applyFill="1" applyBorder="1" applyAlignment="1" applyProtection="1">
      <alignment vertical="center" wrapText="1"/>
    </xf>
    <xf numFmtId="0" fontId="40" fillId="11" borderId="138" xfId="0" quotePrefix="1" applyFont="1" applyFill="1" applyBorder="1" applyAlignment="1">
      <alignment horizontal="left" vertical="center" wrapText="1"/>
    </xf>
    <xf numFmtId="49" fontId="40" fillId="0" borderId="138" xfId="0" applyNumberFormat="1" applyFont="1" applyBorder="1" applyAlignment="1">
      <alignment horizontal="left" vertical="center" shrinkToFit="1"/>
    </xf>
    <xf numFmtId="0" fontId="1" fillId="0" borderId="0" xfId="2">
      <alignment vertical="center"/>
    </xf>
    <xf numFmtId="0" fontId="1" fillId="0" borderId="0" xfId="2" applyAlignment="1">
      <alignment horizontal="left" vertical="center"/>
    </xf>
    <xf numFmtId="0" fontId="4" fillId="0" borderId="122" xfId="2" applyFont="1" applyBorder="1" applyAlignment="1">
      <alignment horizontal="center" vertical="center" wrapText="1"/>
    </xf>
    <xf numFmtId="0" fontId="1" fillId="0" borderId="149" xfId="2" applyBorder="1">
      <alignment vertical="center"/>
    </xf>
    <xf numFmtId="176" fontId="4" fillId="0" borderId="124" xfId="2" applyNumberFormat="1" applyFont="1" applyBorder="1" applyAlignment="1" applyProtection="1">
      <alignment shrinkToFit="1"/>
      <protection locked="0"/>
    </xf>
    <xf numFmtId="0" fontId="1" fillId="0" borderId="6" xfId="2" applyBorder="1">
      <alignment vertical="center"/>
    </xf>
    <xf numFmtId="176" fontId="4" fillId="0" borderId="126" xfId="2" applyNumberFormat="1" applyFont="1" applyBorder="1" applyAlignment="1" applyProtection="1">
      <alignment shrinkToFit="1"/>
      <protection locked="0"/>
    </xf>
    <xf numFmtId="0" fontId="1" fillId="0" borderId="8" xfId="2" applyBorder="1">
      <alignment vertical="center"/>
    </xf>
    <xf numFmtId="0" fontId="4" fillId="0" borderId="20" xfId="0" applyFont="1" applyBorder="1" applyAlignment="1">
      <alignment horizontal="center" vertical="top" shrinkToFit="1"/>
    </xf>
    <xf numFmtId="176" fontId="4" fillId="0" borderId="19" xfId="0" applyNumberFormat="1" applyFont="1" applyBorder="1" applyAlignment="1">
      <alignment horizontal="center" vertical="top" shrinkToFit="1"/>
    </xf>
    <xf numFmtId="0" fontId="4" fillId="0" borderId="11" xfId="0" applyFont="1" applyBorder="1" applyAlignment="1">
      <alignment horizontal="center" vertical="top" shrinkToFit="1"/>
    </xf>
    <xf numFmtId="176" fontId="4" fillId="0" borderId="10" xfId="0" applyNumberFormat="1" applyFont="1" applyBorder="1" applyAlignment="1">
      <alignment horizontal="center" vertical="top" shrinkToFit="1"/>
    </xf>
    <xf numFmtId="0" fontId="4" fillId="0" borderId="42" xfId="0" applyFont="1" applyBorder="1" applyAlignment="1">
      <alignment horizontal="center" vertical="top" shrinkToFit="1"/>
    </xf>
    <xf numFmtId="176" fontId="4" fillId="0" borderId="22" xfId="0" applyNumberFormat="1" applyFont="1" applyBorder="1" applyAlignment="1">
      <alignment horizontal="center" vertical="top" shrinkToFit="1"/>
    </xf>
    <xf numFmtId="0" fontId="4" fillId="0" borderId="83" xfId="0" applyFont="1" applyBorder="1" applyAlignment="1">
      <alignment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76" fontId="4" fillId="0" borderId="147" xfId="0" applyNumberFormat="1" applyFont="1" applyBorder="1" applyAlignment="1">
      <alignment horizontal="center" vertical="top" shrinkToFit="1"/>
    </xf>
    <xf numFmtId="176" fontId="4" fillId="0" borderId="149" xfId="0" applyNumberFormat="1" applyFont="1" applyBorder="1" applyAlignment="1">
      <alignment horizontal="center" vertical="top" shrinkToFit="1"/>
    </xf>
    <xf numFmtId="176" fontId="4" fillId="0" borderId="133" xfId="0" applyNumberFormat="1" applyFont="1" applyBorder="1" applyAlignment="1">
      <alignment horizontal="center" vertical="top" shrinkToFit="1"/>
    </xf>
    <xf numFmtId="176" fontId="4" fillId="0" borderId="6" xfId="0" applyNumberFormat="1" applyFont="1" applyBorder="1" applyAlignment="1">
      <alignment horizontal="center" vertical="top" shrinkToFit="1"/>
    </xf>
    <xf numFmtId="176" fontId="4" fillId="0" borderId="135" xfId="0" applyNumberFormat="1" applyFont="1" applyBorder="1" applyAlignment="1">
      <alignment horizontal="center" vertical="top" shrinkToFit="1"/>
    </xf>
    <xf numFmtId="176" fontId="4" fillId="0" borderId="8" xfId="0" applyNumberFormat="1" applyFont="1" applyBorder="1" applyAlignment="1">
      <alignment horizontal="center" vertical="top" shrinkToFit="1"/>
    </xf>
    <xf numFmtId="0" fontId="8" fillId="5" borderId="114" xfId="0" applyFont="1" applyFill="1" applyBorder="1" applyAlignment="1">
      <alignment horizontal="center" vertical="center" wrapText="1"/>
    </xf>
    <xf numFmtId="0" fontId="4" fillId="0" borderId="110" xfId="0" applyFont="1" applyBorder="1" applyAlignment="1" applyProtection="1">
      <alignment horizontal="center" vertical="center" wrapText="1"/>
      <protection locked="0"/>
    </xf>
    <xf numFmtId="49" fontId="4" fillId="0" borderId="150" xfId="0" applyNumberFormat="1" applyFont="1" applyBorder="1" applyAlignment="1" applyProtection="1">
      <alignment shrinkToFit="1"/>
      <protection locked="0"/>
    </xf>
    <xf numFmtId="49" fontId="4" fillId="0" borderId="150" xfId="0" applyNumberFormat="1" applyFont="1" applyBorder="1" applyAlignment="1" applyProtection="1">
      <alignment wrapText="1" shrinkToFit="1"/>
      <protection locked="0"/>
    </xf>
    <xf numFmtId="49" fontId="5" fillId="0" borderId="150" xfId="0" applyNumberFormat="1" applyFont="1" applyBorder="1" applyAlignment="1" applyProtection="1">
      <alignment shrinkToFit="1"/>
      <protection locked="0"/>
    </xf>
    <xf numFmtId="49" fontId="11" fillId="0" borderId="150" xfId="0" applyNumberFormat="1" applyFont="1" applyBorder="1" applyProtection="1">
      <protection locked="0"/>
    </xf>
    <xf numFmtId="49" fontId="23" fillId="0" borderId="150" xfId="0" applyNumberFormat="1" applyFont="1" applyBorder="1" applyProtection="1">
      <protection locked="0"/>
    </xf>
    <xf numFmtId="49" fontId="4" fillId="0" borderId="151" xfId="0" applyNumberFormat="1" applyFont="1" applyBorder="1" applyAlignment="1" applyProtection="1">
      <alignment shrinkToFit="1"/>
      <protection locked="0"/>
    </xf>
    <xf numFmtId="49" fontId="4" fillId="0" borderId="150" xfId="0" applyNumberFormat="1" applyFont="1" applyBorder="1" applyAlignment="1" applyProtection="1">
      <alignment horizontal="left" shrinkToFit="1"/>
      <protection locked="0"/>
    </xf>
    <xf numFmtId="0" fontId="5" fillId="0" borderId="47" xfId="0" applyFont="1" applyBorder="1" applyAlignment="1" applyProtection="1">
      <alignment horizontal="center" vertical="center" wrapText="1"/>
      <protection locked="0"/>
    </xf>
    <xf numFmtId="0" fontId="4" fillId="0" borderId="125" xfId="0" applyFont="1" applyBorder="1" applyAlignment="1" applyProtection="1">
      <alignment shrinkToFit="1"/>
      <protection locked="0"/>
    </xf>
    <xf numFmtId="3" fontId="5" fillId="0" borderId="125" xfId="0" applyNumberFormat="1" applyFont="1" applyBorder="1" applyAlignment="1" applyProtection="1">
      <alignment shrinkToFit="1"/>
      <protection locked="0"/>
    </xf>
    <xf numFmtId="3" fontId="4" fillId="0" borderId="125" xfId="0" applyNumberFormat="1" applyFont="1" applyBorder="1" applyAlignment="1" applyProtection="1">
      <alignment shrinkToFit="1"/>
      <protection locked="0"/>
    </xf>
    <xf numFmtId="6" fontId="4" fillId="0" borderId="125" xfId="0" applyNumberFormat="1" applyFont="1" applyBorder="1" applyAlignment="1" applyProtection="1">
      <alignment shrinkToFit="1"/>
      <protection locked="0"/>
    </xf>
    <xf numFmtId="0" fontId="4" fillId="0" borderId="127" xfId="0" applyFont="1" applyBorder="1" applyAlignment="1" applyProtection="1">
      <alignment shrinkToFit="1"/>
      <protection locked="0"/>
    </xf>
    <xf numFmtId="0" fontId="4" fillId="0" borderId="125" xfId="0" applyFont="1" applyBorder="1" applyAlignment="1" applyProtection="1">
      <alignment wrapText="1" shrinkToFit="1"/>
      <protection locked="0"/>
    </xf>
    <xf numFmtId="0" fontId="0" fillId="0" borderId="0" xfId="0" applyAlignment="1">
      <alignment vertical="center"/>
    </xf>
    <xf numFmtId="0" fontId="0" fillId="0" borderId="0" xfId="0" applyAlignment="1">
      <alignment vertical="center" wrapText="1"/>
    </xf>
    <xf numFmtId="0" fontId="4" fillId="7" borderId="10" xfId="0" applyFont="1" applyFill="1" applyBorder="1" applyAlignment="1">
      <alignment wrapText="1"/>
    </xf>
    <xf numFmtId="0" fontId="4" fillId="7" borderId="22" xfId="0" applyFont="1" applyFill="1" applyBorder="1" applyAlignment="1">
      <alignment wrapText="1"/>
    </xf>
    <xf numFmtId="0" fontId="14" fillId="4" borderId="21"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3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36" fillId="5" borderId="14" xfId="0" applyFont="1" applyFill="1" applyBorder="1" applyAlignment="1">
      <alignment horizontal="right" vertical="center" wrapText="1"/>
    </xf>
    <xf numFmtId="0" fontId="4" fillId="7" borderId="152" xfId="0" applyFont="1" applyFill="1" applyBorder="1" applyAlignment="1">
      <alignment horizontal="center" vertical="center" wrapText="1"/>
    </xf>
    <xf numFmtId="49" fontId="4" fillId="0" borderId="124" xfId="0" applyNumberFormat="1" applyFont="1" applyBorder="1" applyAlignment="1" applyProtection="1">
      <alignment shrinkToFit="1"/>
      <protection locked="0"/>
    </xf>
    <xf numFmtId="0" fontId="4" fillId="0" borderId="133" xfId="0" applyFont="1" applyBorder="1" applyAlignment="1" applyProtection="1">
      <alignment shrinkToFit="1"/>
      <protection locked="0"/>
    </xf>
    <xf numFmtId="0" fontId="4" fillId="0" borderId="133" xfId="0" applyFont="1" applyBorder="1" applyAlignment="1" applyProtection="1">
      <alignment wrapText="1"/>
      <protection locked="0"/>
    </xf>
    <xf numFmtId="0" fontId="9" fillId="0" borderId="133" xfId="0" applyFont="1" applyBorder="1" applyAlignment="1" applyProtection="1">
      <alignment wrapText="1"/>
      <protection locked="0"/>
    </xf>
    <xf numFmtId="14" fontId="4" fillId="0" borderId="133" xfId="0" applyNumberFormat="1" applyFont="1" applyBorder="1" applyAlignment="1" applyProtection="1">
      <alignment wrapText="1"/>
      <protection locked="0"/>
    </xf>
    <xf numFmtId="176" fontId="4" fillId="0" borderId="133" xfId="0" applyNumberFormat="1" applyFont="1" applyBorder="1" applyAlignment="1" applyProtection="1">
      <alignment shrinkToFit="1"/>
      <protection locked="0"/>
    </xf>
    <xf numFmtId="0" fontId="4" fillId="7" borderId="124" xfId="0" applyFont="1" applyFill="1" applyBorder="1" applyAlignment="1">
      <alignment shrinkToFit="1"/>
    </xf>
    <xf numFmtId="176" fontId="4" fillId="7" borderId="133" xfId="0" applyNumberFormat="1" applyFont="1" applyFill="1" applyBorder="1" applyAlignment="1">
      <alignment shrinkToFit="1"/>
    </xf>
    <xf numFmtId="0" fontId="4" fillId="0" borderId="124" xfId="0" applyFont="1" applyBorder="1" applyAlignment="1" applyProtection="1">
      <alignment shrinkToFit="1"/>
      <protection locked="0"/>
    </xf>
    <xf numFmtId="49" fontId="4" fillId="0" borderId="122" xfId="0" applyNumberFormat="1" applyFont="1" applyBorder="1" applyAlignment="1" applyProtection="1">
      <alignment shrinkToFit="1"/>
      <protection locked="0"/>
    </xf>
    <xf numFmtId="0" fontId="4" fillId="0" borderId="147" xfId="0" applyFont="1" applyBorder="1" applyAlignment="1" applyProtection="1">
      <alignment shrinkToFit="1"/>
      <protection locked="0"/>
    </xf>
    <xf numFmtId="0" fontId="4" fillId="7" borderId="154" xfId="0" applyFont="1" applyFill="1" applyBorder="1" applyAlignment="1">
      <alignment shrinkToFit="1"/>
    </xf>
    <xf numFmtId="0" fontId="4" fillId="0" borderId="147" xfId="0" applyFont="1" applyBorder="1" applyAlignment="1" applyProtection="1">
      <alignment wrapText="1"/>
      <protection locked="0"/>
    </xf>
    <xf numFmtId="0" fontId="9" fillId="0" borderId="147" xfId="0" applyFont="1" applyBorder="1" applyAlignment="1" applyProtection="1">
      <alignment wrapText="1"/>
      <protection locked="0"/>
    </xf>
    <xf numFmtId="0" fontId="4" fillId="0" borderId="123" xfId="0" applyFont="1" applyBorder="1" applyAlignment="1" applyProtection="1">
      <alignment shrinkToFit="1"/>
      <protection locked="0"/>
    </xf>
    <xf numFmtId="49" fontId="4" fillId="0" borderId="155" xfId="0" applyNumberFormat="1" applyFont="1" applyBorder="1" applyAlignment="1" applyProtection="1">
      <alignment shrinkToFit="1"/>
      <protection locked="0"/>
    </xf>
    <xf numFmtId="0" fontId="4" fillId="7" borderId="156" xfId="0" applyFont="1" applyFill="1" applyBorder="1" applyAlignment="1">
      <alignment wrapText="1"/>
    </xf>
    <xf numFmtId="0" fontId="4" fillId="7" borderId="154" xfId="0" applyFont="1" applyFill="1" applyBorder="1" applyAlignment="1">
      <alignment wrapText="1"/>
    </xf>
    <xf numFmtId="0" fontId="4" fillId="0" borderId="158" xfId="0" applyFont="1" applyBorder="1" applyAlignment="1" applyProtection="1">
      <alignment shrinkToFit="1"/>
      <protection locked="0"/>
    </xf>
    <xf numFmtId="0" fontId="4" fillId="0" borderId="130" xfId="0" applyFont="1" applyBorder="1" applyAlignment="1" applyProtection="1">
      <alignment shrinkToFit="1"/>
      <protection locked="0"/>
    </xf>
    <xf numFmtId="177" fontId="4" fillId="0" borderId="157" xfId="0" applyNumberFormat="1" applyFont="1" applyBorder="1" applyAlignment="1" applyProtection="1">
      <alignment wrapText="1" shrinkToFit="1"/>
      <protection locked="0"/>
    </xf>
    <xf numFmtId="0" fontId="4" fillId="0" borderId="21" xfId="0" applyFont="1" applyBorder="1" applyAlignment="1" applyProtection="1">
      <alignment shrinkToFit="1"/>
      <protection locked="0"/>
    </xf>
    <xf numFmtId="0" fontId="4" fillId="0" borderId="149" xfId="0" applyFont="1" applyBorder="1" applyAlignment="1" applyProtection="1">
      <alignment shrinkToFit="1"/>
      <protection locked="0"/>
    </xf>
    <xf numFmtId="0" fontId="4" fillId="7" borderId="122" xfId="0" applyFont="1" applyFill="1" applyBorder="1" applyAlignment="1">
      <alignment shrinkToFit="1"/>
    </xf>
    <xf numFmtId="176" fontId="4" fillId="7" borderId="21" xfId="0" applyNumberFormat="1" applyFont="1" applyFill="1" applyBorder="1" applyAlignment="1">
      <alignment shrinkToFit="1"/>
    </xf>
    <xf numFmtId="176" fontId="4" fillId="7" borderId="149" xfId="0" applyNumberFormat="1" applyFont="1" applyFill="1" applyBorder="1" applyAlignment="1">
      <alignment shrinkToFit="1"/>
    </xf>
    <xf numFmtId="49" fontId="4" fillId="0" borderId="159" xfId="0" applyNumberFormat="1" applyFont="1" applyBorder="1" applyAlignment="1" applyProtection="1">
      <alignment shrinkToFit="1"/>
      <protection locked="0"/>
    </xf>
    <xf numFmtId="0" fontId="4" fillId="0" borderId="122" xfId="0" applyFont="1" applyBorder="1" applyAlignment="1" applyProtection="1">
      <alignment shrinkToFit="1"/>
      <protection locked="0"/>
    </xf>
    <xf numFmtId="176" fontId="4" fillId="0" borderId="21" xfId="0" applyNumberFormat="1" applyFont="1" applyBorder="1" applyAlignment="1" applyProtection="1">
      <alignment shrinkToFit="1"/>
      <protection locked="0"/>
    </xf>
    <xf numFmtId="176" fontId="4" fillId="0" borderId="149" xfId="0" applyNumberFormat="1" applyFont="1" applyBorder="1" applyAlignment="1" applyProtection="1">
      <alignment shrinkToFit="1"/>
      <protection locked="0"/>
    </xf>
    <xf numFmtId="14" fontId="4" fillId="0" borderId="133" xfId="0" applyNumberFormat="1" applyFont="1" applyBorder="1" applyAlignment="1" applyProtection="1">
      <alignment shrinkToFit="1"/>
      <protection locked="0"/>
    </xf>
    <xf numFmtId="0" fontId="4" fillId="0" borderId="132" xfId="0" applyFont="1" applyBorder="1" applyAlignment="1" applyProtection="1">
      <alignment shrinkToFit="1"/>
      <protection locked="0"/>
    </xf>
    <xf numFmtId="0" fontId="11" fillId="0" borderId="133" xfId="0" applyFont="1" applyBorder="1" applyAlignment="1" applyProtection="1">
      <alignment wrapText="1"/>
      <protection locked="0"/>
    </xf>
    <xf numFmtId="0" fontId="32" fillId="0" borderId="44" xfId="0" applyFont="1" applyBorder="1" applyProtection="1">
      <protection locked="0"/>
    </xf>
    <xf numFmtId="0" fontId="5" fillId="0" borderId="133" xfId="0" applyFont="1" applyBorder="1" applyAlignment="1" applyProtection="1">
      <alignment wrapText="1"/>
      <protection locked="0"/>
    </xf>
    <xf numFmtId="0" fontId="24" fillId="0" borderId="133" xfId="0" applyFont="1" applyBorder="1" applyAlignment="1" applyProtection="1">
      <alignment wrapText="1"/>
      <protection locked="0"/>
    </xf>
    <xf numFmtId="0" fontId="6" fillId="0" borderId="133" xfId="1" applyFont="1" applyBorder="1" applyAlignment="1">
      <alignment wrapText="1"/>
      <protection locked="0"/>
    </xf>
    <xf numFmtId="0" fontId="6" fillId="0" borderId="133" xfId="1" applyFont="1" applyBorder="1" applyAlignment="1">
      <alignment shrinkToFit="1"/>
      <protection locked="0"/>
    </xf>
    <xf numFmtId="0" fontId="5" fillId="0" borderId="132" xfId="0" applyFont="1" applyBorder="1" applyAlignment="1" applyProtection="1">
      <alignment shrinkToFit="1"/>
      <protection locked="0"/>
    </xf>
    <xf numFmtId="0" fontId="5" fillId="0" borderId="125" xfId="0" applyFont="1" applyBorder="1" applyAlignment="1" applyProtection="1">
      <alignment shrinkToFit="1"/>
      <protection locked="0"/>
    </xf>
    <xf numFmtId="0" fontId="32" fillId="0" borderId="125" xfId="0" applyFont="1" applyBorder="1" applyProtection="1">
      <protection locked="0"/>
    </xf>
    <xf numFmtId="0" fontId="11" fillId="0" borderId="132" xfId="0" applyFont="1" applyBorder="1" applyProtection="1">
      <protection locked="0"/>
    </xf>
    <xf numFmtId="0" fontId="11" fillId="0" borderId="125" xfId="0" applyFont="1" applyBorder="1" applyProtection="1">
      <protection locked="0"/>
    </xf>
    <xf numFmtId="0" fontId="25" fillId="0" borderId="133" xfId="0" applyFont="1" applyBorder="1" applyAlignment="1" applyProtection="1">
      <alignment wrapText="1"/>
      <protection locked="0"/>
    </xf>
    <xf numFmtId="176" fontId="4" fillId="0" borderId="133" xfId="0" quotePrefix="1" applyNumberFormat="1" applyFont="1" applyBorder="1" applyAlignment="1" applyProtection="1">
      <alignment shrinkToFit="1"/>
      <protection locked="0"/>
    </xf>
    <xf numFmtId="176" fontId="4" fillId="10" borderId="133" xfId="0" applyNumberFormat="1" applyFont="1" applyFill="1" applyBorder="1" applyAlignment="1" applyProtection="1">
      <alignment shrinkToFit="1"/>
      <protection locked="0"/>
    </xf>
    <xf numFmtId="0" fontId="5" fillId="0" borderId="133" xfId="0" applyFont="1" applyBorder="1" applyAlignment="1" applyProtection="1">
      <alignment shrinkToFit="1"/>
      <protection locked="0"/>
    </xf>
    <xf numFmtId="0" fontId="26" fillId="0" borderId="133" xfId="1" applyFont="1" applyBorder="1" applyAlignment="1">
      <alignment wrapText="1"/>
      <protection locked="0"/>
    </xf>
    <xf numFmtId="0" fontId="19" fillId="0" borderId="133" xfId="0" applyFont="1" applyBorder="1" applyProtection="1">
      <protection locked="0"/>
    </xf>
    <xf numFmtId="0" fontId="21" fillId="0" borderId="133" xfId="0" applyFont="1" applyBorder="1" applyProtection="1">
      <protection locked="0"/>
    </xf>
    <xf numFmtId="0" fontId="22" fillId="0" borderId="133" xfId="0" applyFont="1" applyBorder="1" applyProtection="1">
      <protection locked="0"/>
    </xf>
    <xf numFmtId="0" fontId="34" fillId="0" borderId="133" xfId="0" applyFont="1" applyBorder="1" applyAlignment="1" applyProtection="1">
      <alignment wrapText="1"/>
      <protection locked="0"/>
    </xf>
    <xf numFmtId="0" fontId="32" fillId="0" borderId="44" xfId="0" applyFont="1" applyBorder="1"/>
    <xf numFmtId="0" fontId="32" fillId="0" borderId="44" xfId="0" applyFont="1" applyBorder="1" applyAlignment="1">
      <alignment wrapText="1"/>
    </xf>
    <xf numFmtId="49" fontId="4" fillId="0" borderId="126" xfId="0" applyNumberFormat="1" applyFont="1" applyBorder="1" applyAlignment="1" applyProtection="1">
      <alignment shrinkToFit="1"/>
      <protection locked="0"/>
    </xf>
    <xf numFmtId="0" fontId="4" fillId="0" borderId="135" xfId="0" applyFont="1" applyBorder="1" applyAlignment="1" applyProtection="1">
      <alignment shrinkToFit="1"/>
      <protection locked="0"/>
    </xf>
    <xf numFmtId="0" fontId="4" fillId="0" borderId="135" xfId="0" applyFont="1" applyBorder="1" applyAlignment="1" applyProtection="1">
      <alignment wrapText="1"/>
      <protection locked="0"/>
    </xf>
    <xf numFmtId="0" fontId="9" fillId="0" borderId="135" xfId="0" applyFont="1" applyBorder="1" applyAlignment="1" applyProtection="1">
      <alignment wrapText="1"/>
      <protection locked="0"/>
    </xf>
    <xf numFmtId="176" fontId="4" fillId="0" borderId="135" xfId="0" applyNumberFormat="1" applyFont="1" applyBorder="1" applyAlignment="1" applyProtection="1">
      <alignment shrinkToFit="1"/>
      <protection locked="0"/>
    </xf>
    <xf numFmtId="0" fontId="4" fillId="0" borderId="134" xfId="0" applyFont="1" applyBorder="1" applyAlignment="1" applyProtection="1">
      <alignment shrinkToFit="1"/>
      <protection locked="0"/>
    </xf>
    <xf numFmtId="0" fontId="4" fillId="7" borderId="126" xfId="0" applyFont="1" applyFill="1" applyBorder="1" applyAlignment="1">
      <alignment shrinkToFit="1"/>
    </xf>
    <xf numFmtId="176" fontId="4" fillId="7" borderId="135" xfId="0" applyNumberFormat="1" applyFont="1" applyFill="1" applyBorder="1" applyAlignment="1">
      <alignment shrinkToFit="1"/>
    </xf>
    <xf numFmtId="0" fontId="4" fillId="0" borderId="126" xfId="0" applyFont="1" applyBorder="1" applyAlignment="1" applyProtection="1">
      <alignment shrinkToFit="1"/>
      <protection locked="0"/>
    </xf>
    <xf numFmtId="49" fontId="4" fillId="0" borderId="133" xfId="0" applyNumberFormat="1" applyFont="1" applyBorder="1" applyAlignment="1" applyProtection="1">
      <alignment wrapText="1"/>
      <protection locked="0"/>
    </xf>
    <xf numFmtId="49" fontId="4" fillId="0" borderId="9" xfId="0" applyNumberFormat="1" applyFont="1" applyBorder="1" applyAlignment="1" applyProtection="1">
      <alignment shrinkToFit="1"/>
      <protection locked="0"/>
    </xf>
    <xf numFmtId="0" fontId="0" fillId="0" borderId="117" xfId="0" applyNumberFormat="1" applyBorder="1"/>
    <xf numFmtId="0" fontId="0" fillId="0" borderId="119" xfId="0" applyNumberFormat="1" applyBorder="1"/>
    <xf numFmtId="176" fontId="4" fillId="0" borderId="147" xfId="0" applyNumberFormat="1" applyFont="1" applyBorder="1" applyAlignment="1" applyProtection="1">
      <alignment shrinkToFit="1"/>
      <protection locked="0"/>
    </xf>
    <xf numFmtId="176" fontId="5" fillId="0" borderId="133" xfId="0" applyNumberFormat="1" applyFont="1" applyBorder="1" applyAlignment="1" applyProtection="1">
      <alignment shrinkToFit="1"/>
      <protection locked="0"/>
    </xf>
    <xf numFmtId="176" fontId="4" fillId="0" borderId="44" xfId="0" applyNumberFormat="1" applyFont="1" applyBorder="1" applyAlignment="1">
      <alignment shrinkToFit="1"/>
    </xf>
    <xf numFmtId="0" fontId="0" fillId="0" borderId="115" xfId="0" applyBorder="1" applyAlignment="1">
      <alignment shrinkToFit="1"/>
    </xf>
    <xf numFmtId="176" fontId="0" fillId="0" borderId="115" xfId="0" applyNumberFormat="1" applyBorder="1" applyAlignment="1">
      <alignment shrinkToFit="1"/>
    </xf>
    <xf numFmtId="0" fontId="8" fillId="7" borderId="57" xfId="0" applyFont="1" applyFill="1" applyBorder="1" applyAlignment="1">
      <alignment horizontal="center" vertical="center" wrapText="1"/>
    </xf>
    <xf numFmtId="0" fontId="4" fillId="0" borderId="28" xfId="0" applyFont="1" applyBorder="1" applyAlignment="1">
      <alignment horizontal="center" vertical="center" wrapText="1"/>
    </xf>
    <xf numFmtId="0" fontId="8" fillId="7" borderId="75" xfId="0" applyFont="1" applyFill="1" applyBorder="1" applyAlignment="1">
      <alignment vertical="center"/>
    </xf>
    <xf numFmtId="0" fontId="8" fillId="7" borderId="45" xfId="0" applyFont="1" applyFill="1" applyBorder="1" applyAlignment="1">
      <alignment vertical="center"/>
    </xf>
    <xf numFmtId="0" fontId="14" fillId="7" borderId="84" xfId="0" applyFont="1" applyFill="1" applyBorder="1" applyAlignment="1">
      <alignment vertical="top" wrapText="1"/>
    </xf>
    <xf numFmtId="0" fontId="14" fillId="7" borderId="44" xfId="0" applyFont="1" applyFill="1" applyBorder="1" applyAlignment="1">
      <alignment vertical="top" wrapText="1"/>
    </xf>
    <xf numFmtId="0" fontId="14" fillId="7" borderId="85" xfId="0" applyFont="1" applyFill="1" applyBorder="1" applyAlignment="1">
      <alignment vertical="top" wrapText="1"/>
    </xf>
    <xf numFmtId="0" fontId="8" fillId="7" borderId="75" xfId="0" applyFont="1" applyFill="1" applyBorder="1" applyAlignment="1">
      <alignment vertical="center" wrapText="1"/>
    </xf>
    <xf numFmtId="0" fontId="8" fillId="7" borderId="37" xfId="0" applyFont="1" applyFill="1" applyBorder="1" applyAlignment="1">
      <alignment vertical="center" wrapText="1"/>
    </xf>
    <xf numFmtId="0" fontId="8" fillId="7" borderId="108" xfId="0" applyFont="1" applyFill="1" applyBorder="1" applyAlignment="1">
      <alignment vertical="center" wrapText="1"/>
    </xf>
    <xf numFmtId="0" fontId="12" fillId="7" borderId="57" xfId="0" applyFont="1" applyFill="1" applyBorder="1" applyAlignment="1">
      <alignment horizontal="center" vertical="center" wrapText="1"/>
    </xf>
    <xf numFmtId="0" fontId="12" fillId="0" borderId="28" xfId="0" applyFont="1" applyBorder="1" applyAlignment="1">
      <alignment horizontal="center" vertical="center" wrapText="1"/>
    </xf>
    <xf numFmtId="0" fontId="7" fillId="7" borderId="84" xfId="0" applyFont="1" applyFill="1" applyBorder="1" applyAlignment="1">
      <alignment vertical="top" wrapText="1"/>
    </xf>
    <xf numFmtId="0" fontId="7" fillId="7" borderId="44" xfId="0" applyFont="1" applyFill="1" applyBorder="1" applyAlignment="1">
      <alignment vertical="top" wrapText="1"/>
    </xf>
    <xf numFmtId="0" fontId="7" fillId="7" borderId="85" xfId="0" applyFont="1" applyFill="1" applyBorder="1" applyAlignment="1">
      <alignment vertical="top" wrapText="1"/>
    </xf>
    <xf numFmtId="14" fontId="8" fillId="7" borderId="75" xfId="0" applyNumberFormat="1" applyFont="1" applyFill="1" applyBorder="1" applyAlignment="1">
      <alignment horizontal="center" vertical="center" shrinkToFit="1"/>
    </xf>
    <xf numFmtId="14" fontId="8" fillId="7" borderId="109" xfId="0" applyNumberFormat="1" applyFont="1" applyFill="1" applyBorder="1" applyAlignment="1">
      <alignment horizontal="center" vertical="center" shrinkToFit="1"/>
    </xf>
    <xf numFmtId="0" fontId="8" fillId="7" borderId="110" xfId="0" applyFont="1" applyFill="1" applyBorder="1" applyAlignment="1">
      <alignment vertical="center" wrapText="1"/>
    </xf>
    <xf numFmtId="0" fontId="10" fillId="7" borderId="111" xfId="0" applyFont="1" applyFill="1" applyBorder="1" applyAlignment="1">
      <alignment vertical="center" wrapText="1"/>
    </xf>
    <xf numFmtId="0" fontId="10" fillId="7" borderId="112" xfId="0" applyFont="1" applyFill="1" applyBorder="1" applyAlignment="1">
      <alignment vertical="center" wrapText="1"/>
    </xf>
    <xf numFmtId="0" fontId="10" fillId="7" borderId="113" xfId="0" applyFont="1" applyFill="1" applyBorder="1" applyAlignment="1">
      <alignment vertical="center" wrapText="1"/>
    </xf>
    <xf numFmtId="0" fontId="8" fillId="5" borderId="92" xfId="0" applyFont="1" applyFill="1" applyBorder="1" applyAlignment="1">
      <alignment horizontal="center" vertical="center" wrapText="1"/>
    </xf>
    <xf numFmtId="0" fontId="8" fillId="5" borderId="93" xfId="0" applyFont="1" applyFill="1" applyBorder="1" applyAlignment="1">
      <alignment horizontal="center" vertical="center" wrapText="1"/>
    </xf>
    <xf numFmtId="0" fontId="8" fillId="7" borderId="94" xfId="0" applyFont="1" applyFill="1" applyBorder="1" applyAlignment="1">
      <alignment vertical="center" wrapText="1"/>
    </xf>
    <xf numFmtId="0" fontId="8" fillId="7" borderId="50" xfId="0" applyFont="1" applyFill="1" applyBorder="1" applyAlignment="1">
      <alignment vertical="center" wrapText="1"/>
    </xf>
    <xf numFmtId="0" fontId="8" fillId="7" borderId="95" xfId="0" applyFont="1" applyFill="1" applyBorder="1" applyAlignment="1">
      <alignment vertical="center" wrapText="1"/>
    </xf>
    <xf numFmtId="0" fontId="8" fillId="7" borderId="62" xfId="0" applyFont="1" applyFill="1" applyBorder="1" applyAlignment="1">
      <alignment vertical="center" wrapText="1"/>
    </xf>
    <xf numFmtId="0" fontId="8" fillId="7" borderId="63" xfId="0" applyFont="1" applyFill="1" applyBorder="1" applyAlignment="1">
      <alignment vertical="center" wrapText="1"/>
    </xf>
    <xf numFmtId="0" fontId="8" fillId="7" borderId="96" xfId="0" applyFont="1" applyFill="1" applyBorder="1" applyAlignment="1">
      <alignment vertical="center" wrapText="1"/>
    </xf>
    <xf numFmtId="14" fontId="8" fillId="7" borderId="97" xfId="0" applyNumberFormat="1" applyFont="1" applyFill="1" applyBorder="1" applyAlignment="1">
      <alignment horizontal="center" vertical="center" shrinkToFit="1"/>
    </xf>
    <xf numFmtId="14" fontId="4" fillId="0" borderId="98" xfId="0" applyNumberFormat="1" applyFont="1" applyBorder="1" applyAlignment="1">
      <alignment horizontal="center" vertical="center" shrinkToFit="1"/>
    </xf>
    <xf numFmtId="0" fontId="8" fillId="7" borderId="99" xfId="0" applyFont="1" applyFill="1" applyBorder="1" applyAlignment="1">
      <alignment vertical="center" wrapText="1"/>
    </xf>
    <xf numFmtId="0" fontId="8" fillId="7" borderId="100" xfId="0" applyFont="1" applyFill="1" applyBorder="1" applyAlignment="1">
      <alignment vertical="center" wrapText="1"/>
    </xf>
    <xf numFmtId="0" fontId="8" fillId="7" borderId="101" xfId="0" applyFont="1" applyFill="1" applyBorder="1" applyAlignment="1">
      <alignment vertical="center" wrapText="1"/>
    </xf>
    <xf numFmtId="0" fontId="8" fillId="5" borderId="13" xfId="0" applyFont="1" applyFill="1" applyBorder="1" applyAlignment="1">
      <alignment horizontal="center" vertical="center"/>
    </xf>
    <xf numFmtId="0" fontId="8" fillId="5" borderId="61"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82" xfId="0" applyFont="1" applyFill="1" applyBorder="1" applyAlignment="1">
      <alignment horizontal="center" vertical="center" wrapText="1"/>
    </xf>
    <xf numFmtId="0" fontId="8" fillId="6" borderId="48"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49" xfId="0" applyFont="1" applyFill="1" applyBorder="1" applyAlignment="1">
      <alignment horizontal="center" vertical="center"/>
    </xf>
    <xf numFmtId="6" fontId="8" fillId="7" borderId="75" xfId="0" applyNumberFormat="1" applyFont="1" applyFill="1" applyBorder="1" applyAlignment="1">
      <alignment vertical="center"/>
    </xf>
    <xf numFmtId="6" fontId="8" fillId="7" borderId="45" xfId="0" applyNumberFormat="1" applyFont="1" applyFill="1" applyBorder="1" applyAlignment="1">
      <alignment vertical="center"/>
    </xf>
    <xf numFmtId="0" fontId="8" fillId="5" borderId="11" xfId="0" applyFont="1" applyFill="1" applyBorder="1" applyAlignment="1">
      <alignment horizontal="center" vertical="center" wrapText="1"/>
    </xf>
    <xf numFmtId="0" fontId="8" fillId="5" borderId="83" xfId="0" applyFont="1" applyFill="1" applyBorder="1" applyAlignment="1">
      <alignment horizontal="center" vertical="center"/>
    </xf>
    <xf numFmtId="0" fontId="8" fillId="3" borderId="86" xfId="0" applyFont="1" applyFill="1" applyBorder="1" applyAlignment="1">
      <alignment horizontal="center" vertical="center" wrapText="1"/>
    </xf>
    <xf numFmtId="0" fontId="8" fillId="3" borderId="78" xfId="0" applyFont="1" applyFill="1" applyBorder="1" applyAlignment="1">
      <alignment horizontal="center" vertical="center" wrapText="1"/>
    </xf>
    <xf numFmtId="14" fontId="8" fillId="6" borderId="48" xfId="0" applyNumberFormat="1" applyFont="1" applyFill="1" applyBorder="1" applyAlignment="1">
      <alignment horizontal="center" vertical="center"/>
    </xf>
    <xf numFmtId="14" fontId="8" fillId="6" borderId="5" xfId="0" applyNumberFormat="1" applyFont="1" applyFill="1" applyBorder="1" applyAlignment="1">
      <alignment horizontal="center" vertical="center"/>
    </xf>
    <xf numFmtId="0" fontId="8" fillId="5" borderId="87" xfId="0" applyFont="1" applyFill="1" applyBorder="1" applyAlignment="1">
      <alignment horizontal="center" vertical="center" wrapText="1"/>
    </xf>
    <xf numFmtId="0" fontId="8" fillId="5" borderId="88" xfId="0" applyFont="1" applyFill="1" applyBorder="1" applyAlignment="1">
      <alignment horizontal="center" vertical="center"/>
    </xf>
    <xf numFmtId="0" fontId="8" fillId="5" borderId="89"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105" xfId="0" applyFont="1" applyFill="1" applyBorder="1" applyAlignment="1">
      <alignment horizontal="center" vertical="center" wrapText="1"/>
    </xf>
    <xf numFmtId="0" fontId="8" fillId="5" borderId="106" xfId="0" applyFont="1" applyFill="1" applyBorder="1" applyAlignment="1">
      <alignment horizontal="center" vertical="center"/>
    </xf>
    <xf numFmtId="0" fontId="8" fillId="7" borderId="37" xfId="0" applyFont="1" applyFill="1" applyBorder="1" applyAlignment="1">
      <alignment horizontal="center" vertical="center"/>
    </xf>
    <xf numFmtId="0" fontId="8" fillId="7" borderId="107" xfId="0" applyFont="1" applyFill="1" applyBorder="1" applyAlignment="1">
      <alignment horizontal="center" vertical="center"/>
    </xf>
    <xf numFmtId="0" fontId="8" fillId="6" borderId="65" xfId="0" applyFont="1" applyFill="1" applyBorder="1" applyAlignment="1">
      <alignment horizontal="center" vertical="center"/>
    </xf>
    <xf numFmtId="0" fontId="8" fillId="6" borderId="66" xfId="0" applyFont="1" applyFill="1" applyBorder="1" applyAlignment="1">
      <alignment horizontal="center" vertical="center"/>
    </xf>
    <xf numFmtId="0" fontId="8" fillId="6" borderId="67" xfId="0" applyFont="1" applyFill="1" applyBorder="1" applyAlignment="1">
      <alignment horizontal="center" vertical="center"/>
    </xf>
    <xf numFmtId="14" fontId="8" fillId="6" borderId="65" xfId="0" applyNumberFormat="1" applyFont="1" applyFill="1" applyBorder="1" applyAlignment="1">
      <alignment horizontal="center" vertical="center"/>
    </xf>
    <xf numFmtId="14" fontId="8" fillId="6" borderId="66" xfId="0" applyNumberFormat="1" applyFont="1" applyFill="1" applyBorder="1" applyAlignment="1">
      <alignment horizontal="center" vertical="center"/>
    </xf>
    <xf numFmtId="0" fontId="8" fillId="7" borderId="68" xfId="0" applyFont="1" applyFill="1" applyBorder="1" applyAlignment="1">
      <alignment vertical="center" wrapText="1"/>
    </xf>
    <xf numFmtId="0" fontId="8" fillId="7" borderId="69" xfId="0" applyFont="1" applyFill="1" applyBorder="1" applyAlignment="1">
      <alignment vertical="center" wrapText="1"/>
    </xf>
    <xf numFmtId="0" fontId="8" fillId="7" borderId="70" xfId="0" applyFont="1" applyFill="1" applyBorder="1" applyAlignment="1">
      <alignment vertical="center" wrapText="1"/>
    </xf>
    <xf numFmtId="0" fontId="8" fillId="5" borderId="42" xfId="0" applyFont="1" applyFill="1" applyBorder="1" applyAlignment="1">
      <alignment horizontal="center" vertical="center" wrapText="1"/>
    </xf>
    <xf numFmtId="0" fontId="8" fillId="5" borderId="71" xfId="0" applyFont="1" applyFill="1" applyBorder="1" applyAlignment="1">
      <alignment horizontal="center" vertical="center"/>
    </xf>
    <xf numFmtId="0" fontId="8" fillId="5" borderId="34" xfId="0" applyFont="1" applyFill="1" applyBorder="1" applyAlignment="1">
      <alignment vertical="center" wrapText="1"/>
    </xf>
    <xf numFmtId="0" fontId="8" fillId="5" borderId="15" xfId="0" applyFont="1" applyFill="1" applyBorder="1" applyAlignment="1">
      <alignment vertical="center" wrapText="1"/>
    </xf>
    <xf numFmtId="0" fontId="8" fillId="5" borderId="72" xfId="0" applyFont="1" applyFill="1" applyBorder="1" applyAlignment="1">
      <alignment vertical="center" wrapText="1"/>
    </xf>
    <xf numFmtId="14" fontId="8" fillId="6" borderId="73" xfId="0" applyNumberFormat="1" applyFont="1" applyFill="1" applyBorder="1" applyAlignment="1">
      <alignment horizontal="center" vertical="center"/>
    </xf>
    <xf numFmtId="14" fontId="8" fillId="6" borderId="74" xfId="0" applyNumberFormat="1" applyFont="1" applyFill="1" applyBorder="1" applyAlignment="1">
      <alignment horizontal="center" vertical="center"/>
    </xf>
    <xf numFmtId="14" fontId="8" fillId="6" borderId="9" xfId="0" applyNumberFormat="1" applyFont="1" applyFill="1" applyBorder="1" applyAlignment="1">
      <alignment horizontal="center" vertical="center"/>
    </xf>
    <xf numFmtId="14" fontId="8" fillId="6" borderId="10" xfId="0" applyNumberFormat="1" applyFont="1" applyFill="1" applyBorder="1" applyAlignment="1">
      <alignment horizontal="center" vertical="center"/>
    </xf>
    <xf numFmtId="14" fontId="8" fillId="6" borderId="76" xfId="0" applyNumberFormat="1" applyFont="1" applyFill="1" applyBorder="1" applyAlignment="1">
      <alignment horizontal="center" vertical="center"/>
    </xf>
    <xf numFmtId="14" fontId="8" fillId="6" borderId="77" xfId="0" applyNumberFormat="1" applyFont="1" applyFill="1" applyBorder="1" applyAlignment="1">
      <alignment horizontal="center" vertical="center"/>
    </xf>
    <xf numFmtId="0" fontId="8" fillId="3" borderId="79"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36" fillId="2" borderId="51"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36" fillId="5" borderId="53" xfId="0" applyFont="1" applyFill="1" applyBorder="1" applyAlignment="1">
      <alignment horizontal="center" vertical="center"/>
    </xf>
    <xf numFmtId="0" fontId="36" fillId="5" borderId="54" xfId="0" applyFont="1" applyFill="1" applyBorder="1" applyAlignment="1">
      <alignment horizontal="center" vertical="center"/>
    </xf>
    <xf numFmtId="0" fontId="10" fillId="0" borderId="55"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37" fillId="7" borderId="57" xfId="0" applyFont="1" applyFill="1" applyBorder="1" applyAlignment="1">
      <alignment horizontal="center" vertical="center"/>
    </xf>
    <xf numFmtId="0" fontId="37" fillId="7" borderId="58" xfId="0" applyFont="1" applyFill="1" applyBorder="1" applyAlignment="1">
      <alignment horizontal="center" vertical="center"/>
    </xf>
    <xf numFmtId="177" fontId="12" fillId="7" borderId="59"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60" xfId="0" applyFont="1" applyBorder="1" applyAlignment="1">
      <alignment horizontal="center" vertical="center" wrapText="1"/>
    </xf>
    <xf numFmtId="0" fontId="10" fillId="5" borderId="90" xfId="0" applyFont="1" applyFill="1" applyBorder="1" applyAlignment="1">
      <alignment horizontal="center" vertical="center"/>
    </xf>
    <xf numFmtId="0" fontId="10" fillId="5" borderId="91" xfId="0" applyFont="1" applyFill="1" applyBorder="1" applyAlignment="1">
      <alignment horizontal="center" vertical="center"/>
    </xf>
    <xf numFmtId="0" fontId="8" fillId="5" borderId="102" xfId="0" applyFont="1" applyFill="1" applyBorder="1" applyAlignment="1">
      <alignment horizontal="center" vertical="center" wrapText="1"/>
    </xf>
    <xf numFmtId="0" fontId="8" fillId="5" borderId="103"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64" xfId="0" applyFont="1" applyFill="1" applyBorder="1" applyAlignment="1">
      <alignment horizontal="center" vertical="center"/>
    </xf>
    <xf numFmtId="0" fontId="8" fillId="5" borderId="87" xfId="0" applyFont="1" applyFill="1" applyBorder="1" applyAlignment="1">
      <alignment horizontal="center" vertical="center"/>
    </xf>
    <xf numFmtId="0" fontId="47" fillId="0" borderId="153" xfId="0" applyFont="1" applyBorder="1" applyAlignment="1">
      <alignment vertical="center" shrinkToFit="1"/>
    </xf>
    <xf numFmtId="0" fontId="27" fillId="0" borderId="0" xfId="0" applyFont="1" applyAlignment="1">
      <alignment vertical="center" shrinkToFit="1"/>
    </xf>
    <xf numFmtId="0" fontId="8" fillId="5" borderId="81" xfId="0" applyFont="1" applyFill="1" applyBorder="1" applyAlignment="1">
      <alignment vertical="center" wrapText="1"/>
    </xf>
    <xf numFmtId="0" fontId="8" fillId="7" borderId="137" xfId="0" applyFont="1" applyFill="1" applyBorder="1" applyAlignment="1">
      <alignment horizontal="left" vertical="center" wrapText="1"/>
    </xf>
    <xf numFmtId="0" fontId="4" fillId="0" borderId="104" xfId="0" applyFont="1" applyBorder="1" applyAlignment="1">
      <alignment horizontal="left" vertical="center" wrapText="1"/>
    </xf>
    <xf numFmtId="0" fontId="4" fillId="0" borderId="130"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47"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32" xfId="0" applyFont="1" applyBorder="1" applyAlignment="1">
      <alignment horizontal="center" vertical="center" textRotation="255" wrapText="1"/>
    </xf>
    <xf numFmtId="0" fontId="4" fillId="0" borderId="139" xfId="0" applyFont="1" applyBorder="1" applyAlignment="1">
      <alignment horizontal="center" vertical="center" textRotation="255" wrapText="1"/>
    </xf>
    <xf numFmtId="0" fontId="4" fillId="0" borderId="134" xfId="0" applyFont="1" applyBorder="1" applyAlignment="1">
      <alignment horizontal="center" vertical="center" textRotation="255" wrapText="1"/>
    </xf>
    <xf numFmtId="0" fontId="4" fillId="0" borderId="133" xfId="0" applyFont="1" applyBorder="1" applyAlignment="1">
      <alignment horizontal="center" vertical="center" textRotation="255" wrapText="1"/>
    </xf>
    <xf numFmtId="0" fontId="4" fillId="0" borderId="140" xfId="0" applyFont="1" applyBorder="1" applyAlignment="1">
      <alignment horizontal="center" vertical="center" textRotation="255" wrapText="1"/>
    </xf>
    <xf numFmtId="0" fontId="4" fillId="0" borderId="135" xfId="0" applyFont="1" applyBorder="1" applyAlignment="1">
      <alignment horizontal="center" vertical="center" textRotation="255" wrapText="1"/>
    </xf>
    <xf numFmtId="0" fontId="4" fillId="0" borderId="24" xfId="0" applyFont="1" applyBorder="1" applyAlignment="1">
      <alignment horizontal="center" vertical="center" wrapText="1"/>
    </xf>
    <xf numFmtId="0" fontId="4" fillId="0" borderId="141" xfId="0" applyFont="1" applyBorder="1" applyAlignment="1">
      <alignment horizontal="center" vertical="center" wrapText="1"/>
    </xf>
    <xf numFmtId="0" fontId="4" fillId="0" borderId="140" xfId="0" applyFont="1" applyBorder="1" applyAlignment="1">
      <alignment vertical="center" textRotation="255" wrapText="1"/>
    </xf>
    <xf numFmtId="0" fontId="0" fillId="0" borderId="142" xfId="0" applyBorder="1" applyAlignment="1">
      <alignment vertical="center" textRotation="255" wrapText="1"/>
    </xf>
    <xf numFmtId="0" fontId="4" fillId="0" borderId="148" xfId="0" applyFont="1" applyBorder="1" applyAlignment="1">
      <alignment horizontal="center" vertical="center" textRotation="255" wrapText="1"/>
    </xf>
    <xf numFmtId="0" fontId="0" fillId="0" borderId="148" xfId="0" applyBorder="1" applyAlignment="1">
      <alignment horizontal="center" vertical="center" textRotation="255" wrapText="1"/>
    </xf>
    <xf numFmtId="0" fontId="0" fillId="0" borderId="142" xfId="0" applyBorder="1" applyAlignment="1">
      <alignment horizontal="center" vertical="center" textRotation="255" wrapText="1"/>
    </xf>
    <xf numFmtId="0" fontId="12" fillId="0" borderId="133" xfId="0" applyFont="1" applyBorder="1" applyAlignment="1">
      <alignment vertical="center"/>
    </xf>
    <xf numFmtId="0" fontId="42" fillId="0" borderId="133" xfId="0" applyFont="1" applyBorder="1"/>
    <xf numFmtId="0" fontId="39" fillId="0" borderId="133" xfId="0" applyFont="1" applyBorder="1" applyAlignment="1" applyProtection="1">
      <alignment wrapText="1"/>
      <protection locked="0"/>
    </xf>
    <xf numFmtId="0" fontId="32" fillId="0" borderId="133" xfId="0" applyFont="1" applyBorder="1"/>
    <xf numFmtId="0" fontId="48" fillId="0" borderId="133" xfId="0" applyFont="1" applyBorder="1" applyAlignment="1">
      <alignment wrapText="1"/>
    </xf>
    <xf numFmtId="0" fontId="9" fillId="0" borderId="0" xfId="0" applyFont="1" applyBorder="1" applyAlignment="1" applyProtection="1">
      <alignment wrapText="1"/>
      <protection locked="0"/>
    </xf>
    <xf numFmtId="0" fontId="32" fillId="0" borderId="133" xfId="0" applyFont="1" applyBorder="1" applyAlignment="1">
      <alignment wrapText="1"/>
    </xf>
    <xf numFmtId="0" fontId="3" fillId="0" borderId="133" xfId="1" applyBorder="1" applyAlignment="1" applyProtection="1"/>
    <xf numFmtId="14" fontId="4" fillId="0" borderId="147" xfId="0" applyNumberFormat="1" applyFont="1" applyBorder="1" applyAlignment="1" applyProtection="1">
      <alignment wrapText="1"/>
      <protection locked="0"/>
    </xf>
    <xf numFmtId="176" fontId="4" fillId="0" borderId="133" xfId="0" applyNumberFormat="1" applyFont="1" applyBorder="1" applyAlignment="1">
      <alignment shrinkToFit="1"/>
    </xf>
    <xf numFmtId="176" fontId="4" fillId="0" borderId="44" xfId="0" applyNumberFormat="1" applyFont="1" applyBorder="1" applyAlignment="1" applyProtection="1">
      <alignment shrinkToFit="1"/>
      <protection locked="0"/>
    </xf>
    <xf numFmtId="176" fontId="4" fillId="0" borderId="147" xfId="0" applyNumberFormat="1" applyFont="1" applyBorder="1" applyAlignment="1">
      <alignment shrinkToFit="1"/>
    </xf>
    <xf numFmtId="176" fontId="4" fillId="0" borderId="44" xfId="0" quotePrefix="1" applyNumberFormat="1" applyFont="1" applyBorder="1" applyAlignment="1" applyProtection="1">
      <alignment shrinkToFit="1"/>
      <protection locked="0"/>
    </xf>
    <xf numFmtId="3" fontId="4" fillId="0" borderId="123" xfId="0" applyNumberFormat="1" applyFont="1" applyBorder="1" applyAlignment="1" applyProtection="1">
      <alignment shrinkToFit="1"/>
      <protection locked="0"/>
    </xf>
    <xf numFmtId="3" fontId="49" fillId="0" borderId="125" xfId="0" applyNumberFormat="1" applyFont="1" applyBorder="1"/>
    <xf numFmtId="0" fontId="48" fillId="0" borderId="150" xfId="0" applyFont="1" applyBorder="1"/>
    <xf numFmtId="49" fontId="40" fillId="0" borderId="44" xfId="0" quotePrefix="1" applyNumberFormat="1" applyFont="1" applyBorder="1" applyAlignment="1">
      <alignment horizontal="left" wrapText="1"/>
    </xf>
    <xf numFmtId="49" fontId="4" fillId="0" borderId="160" xfId="0" applyNumberFormat="1" applyFont="1" applyBorder="1" applyAlignment="1" applyProtection="1">
      <alignment shrinkToFit="1"/>
      <protection locked="0"/>
    </xf>
    <xf numFmtId="0" fontId="32" fillId="0" borderId="150" xfId="0" applyFont="1" applyBorder="1"/>
    <xf numFmtId="49" fontId="32" fillId="0" borderId="150" xfId="0" applyNumberFormat="1" applyFont="1" applyBorder="1"/>
    <xf numFmtId="0" fontId="27" fillId="0" borderId="157" xfId="0" applyFont="1" applyBorder="1" applyAlignment="1" applyProtection="1">
      <alignment wrapText="1"/>
      <protection locked="0"/>
    </xf>
    <xf numFmtId="0" fontId="32" fillId="0" borderId="10" xfId="0" applyFont="1" applyBorder="1"/>
    <xf numFmtId="0" fontId="31" fillId="0" borderId="44" xfId="0" applyFont="1" applyBorder="1" applyAlignment="1" applyProtection="1">
      <alignment wrapText="1"/>
      <protection locked="0"/>
    </xf>
    <xf numFmtId="0" fontId="48" fillId="0" borderId="10" xfId="0" applyFont="1" applyBorder="1"/>
    <xf numFmtId="0" fontId="27" fillId="0" borderId="0" xfId="0" applyFont="1" applyBorder="1" applyAlignment="1" applyProtection="1">
      <alignment wrapText="1"/>
      <protection locked="0"/>
    </xf>
    <xf numFmtId="0" fontId="4" fillId="0" borderId="132" xfId="0" applyFont="1" applyBorder="1" applyAlignment="1">
      <alignment wrapText="1"/>
    </xf>
    <xf numFmtId="0" fontId="4" fillId="0" borderId="83" xfId="0" applyFont="1" applyBorder="1" applyAlignment="1" applyProtection="1">
      <alignment shrinkToFit="1"/>
      <protection locked="0"/>
    </xf>
    <xf numFmtId="0" fontId="32" fillId="0" borderId="132" xfId="0" applyFont="1" applyBorder="1" applyProtection="1">
      <protection locked="0"/>
    </xf>
    <xf numFmtId="0" fontId="33" fillId="0" borderId="125" xfId="0" applyFont="1" applyBorder="1" applyProtection="1">
      <protection locked="0"/>
    </xf>
  </cellXfs>
  <cellStyles count="3">
    <cellStyle name="ハイパーリンク" xfId="1" builtinId="8"/>
    <cellStyle name="標準" xfId="0" builtinId="0"/>
    <cellStyle name="標準 2" xfId="2" xr:uid="{161593ED-D129-4691-BF93-74CA607343D2}"/>
  </cellStyles>
  <dxfs count="1047">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alignment shrinkToFit="1"/>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
      <numFmt numFmtId="176" formatCode="yy/m/d"/>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131</xdr:row>
      <xdr:rowOff>0</xdr:rowOff>
    </xdr:from>
    <xdr:to>
      <xdr:col>1</xdr:col>
      <xdr:colOff>142875</xdr:colOff>
      <xdr:row>131</xdr:row>
      <xdr:rowOff>9525</xdr:rowOff>
    </xdr:to>
    <xdr:pic>
      <xdr:nvPicPr>
        <xdr:cNvPr id="3" name="図 2" descr="http://www.asahi-net.or.jp/~ax2s-kmtn/images/spacer2.gif">
          <a:extLst>
            <a:ext uri="{FF2B5EF4-FFF2-40B4-BE49-F238E27FC236}">
              <a16:creationId xmlns:a16="http://schemas.microsoft.com/office/drawing/2014/main" id="{80F88E5D-CDE8-4AF3-9200-6F1267B87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7297400"/>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120</xdr:row>
      <xdr:rowOff>0</xdr:rowOff>
    </xdr:from>
    <xdr:ext cx="142875" cy="9525"/>
    <xdr:pic>
      <xdr:nvPicPr>
        <xdr:cNvPr id="9" name="図 8" descr="http://www.asahi-net.or.jp/~ax2s-kmtn/images/spacer2.gif">
          <a:extLst>
            <a:ext uri="{FF2B5EF4-FFF2-40B4-BE49-F238E27FC236}">
              <a16:creationId xmlns:a16="http://schemas.microsoft.com/office/drawing/2014/main" id="{ECD6FA0E-4573-4724-BAD5-F427FE1F0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6374725"/>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141</xdr:row>
      <xdr:rowOff>0</xdr:rowOff>
    </xdr:from>
    <xdr:ext cx="142875" cy="9525"/>
    <xdr:pic>
      <xdr:nvPicPr>
        <xdr:cNvPr id="10" name="図 9" descr="http://www.asahi-net.or.jp/~ax2s-kmtn/images/spacer2.gif">
          <a:extLst>
            <a:ext uri="{FF2B5EF4-FFF2-40B4-BE49-F238E27FC236}">
              <a16:creationId xmlns:a16="http://schemas.microsoft.com/office/drawing/2014/main" id="{31DC4D8B-9313-465D-A202-61F18CBBA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6450925"/>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NER" refreshedDate="43439.187538425926" createdVersion="6" refreshedVersion="6" minRefreshableVersion="3" recordCount="174" xr:uid="{8E43E117-076A-483A-B048-FB2A26455565}">
  <cacheSource type="worksheet">
    <worksheetSource ref="A1:B175" sheet="貸出実績" r:id="rId2"/>
  </cacheSource>
  <cacheFields count="2">
    <cacheField name="貸出日" numFmtId="176">
      <sharedItems containsNonDate="0" containsDate="1" containsString="0" containsBlank="1" minDate="2017-02-02T00:00:00" maxDate="2018-11-02T00:00:00"/>
    </cacheField>
    <cacheField name="年" numFmtId="0">
      <sharedItems containsMixedTypes="1" containsNumber="1" containsInteger="1" minValue="2017" maxValue="2018" count="3">
        <s v=""/>
        <n v="2018"/>
        <n v="2017"/>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NER" refreshedDate="43801.270639120368" createdVersion="6" refreshedVersion="6" recordCount="220" xr:uid="{00000000-000A-0000-FFFF-FFFF00000000}">
  <cacheSource type="worksheet">
    <worksheetSource ref="A1:AM221" sheet="明細"/>
  </cacheSource>
  <cacheFields count="39">
    <cacheField name="蔵書番号" numFmtId="49">
      <sharedItems containsBlank="1" count="237">
        <s v="00-01"/>
        <s v="00-02"/>
        <s v="00-03"/>
        <s v="00-04"/>
        <s v="00-05"/>
        <s v="00-06"/>
        <s v="00-07"/>
        <s v="00-08"/>
        <s v="00-09"/>
        <s v="00-10"/>
        <s v="00-11"/>
        <s v="00-12"/>
        <s v="00-13"/>
        <s v="00-14"/>
        <s v="00-15"/>
        <s v="00-16"/>
        <s v="00-17"/>
        <s v="00-18"/>
        <s v="00-19"/>
        <s v="00-20"/>
        <s v="00-21"/>
        <s v="02-01"/>
        <s v="02-02"/>
        <s v="02-03"/>
        <s v="02-04"/>
        <s v="03-01"/>
        <s v="03-02"/>
        <s v="03-03"/>
        <s v="03-04"/>
        <s v="03-05"/>
        <s v="03-06"/>
        <s v="03-07"/>
        <s v="03-08"/>
        <s v="04-01"/>
        <s v="04-02"/>
        <s v="04-03"/>
        <s v="05-01"/>
        <s v="05-02"/>
        <s v="06-01"/>
        <s v="06-02"/>
        <s v="07-01"/>
        <s v="07-02"/>
        <s v="08-01"/>
        <s v="08-02"/>
        <s v="08-03"/>
        <s v="08-04"/>
        <s v="09-01"/>
        <s v="09-02"/>
        <s v="11-01"/>
        <s v="11-02"/>
        <s v="11-03"/>
        <s v="11-04"/>
        <s v="11-05"/>
        <s v="11-06"/>
        <s v="11-07"/>
        <s v="11-08"/>
        <s v="12-01"/>
        <s v="12-02"/>
        <s v="12-03"/>
        <s v="12-04"/>
        <s v="12-05"/>
        <s v="12-06"/>
        <s v="12-07"/>
        <s v="13-01"/>
        <s v="13-02"/>
        <s v="13-03"/>
        <s v="13-04"/>
        <s v="13-05"/>
        <s v="13-06"/>
        <s v="14-01"/>
        <s v="14-02"/>
        <s v="14-03"/>
        <s v="14-04"/>
        <s v="14-05"/>
        <s v="14-06"/>
        <s v="14-07"/>
        <s v="14-08"/>
        <s v="15-01"/>
        <s v="15-02"/>
        <s v="15-03"/>
        <s v="15-04"/>
        <s v="15-05"/>
        <s v="15-06"/>
        <s v="15-07"/>
        <s v="15-08"/>
        <s v="15-09"/>
        <s v="15-10"/>
        <s v="16-01"/>
        <s v="16-02"/>
        <s v="16-03"/>
        <s v="16-04"/>
        <s v="17-01"/>
        <s v="17-02"/>
        <s v="17-03"/>
        <s v="17-04"/>
        <s v="17-05"/>
        <s v="17-06"/>
        <s v="17-07"/>
        <s v="17-08"/>
        <s v="17-09"/>
        <s v="17-10"/>
        <s v="17-11"/>
        <s v="17-12"/>
        <s v="17-13"/>
        <s v="17-14"/>
        <s v="17-15"/>
        <s v="17-16"/>
        <s v="17-17"/>
        <s v="17-18"/>
        <s v="17-19"/>
        <s v="17-20"/>
        <s v="17-21"/>
        <s v="17-22"/>
        <s v="17-23"/>
        <s v="17-24"/>
        <s v="17-25"/>
        <s v="17-26"/>
        <s v="18-01"/>
        <s v="18-02"/>
        <s v="18-03"/>
        <s v="18-04"/>
        <s v="18-05"/>
        <s v="18-06"/>
        <s v="18-07"/>
        <s v="18-08"/>
        <s v="18-09"/>
        <s v="18-10"/>
        <s v="18-11"/>
        <s v="18-12"/>
        <s v="18-13"/>
        <s v="18-14"/>
        <s v="18-15"/>
        <s v="18-16"/>
        <s v="18-17"/>
        <s v="18-18"/>
        <s v="18-19"/>
        <s v="18-20"/>
        <s v="18-21"/>
        <s v="18-22"/>
        <s v="18-23"/>
        <s v="18-24"/>
        <s v="18-25"/>
        <s v="18-26"/>
        <s v="18-27"/>
        <s v="18-28"/>
        <s v="18-29"/>
        <s v="18-30"/>
        <s v="18-31"/>
        <s v="18-32"/>
        <s v="18-33"/>
        <s v="18-34"/>
        <s v="18-35"/>
        <s v="19-01"/>
        <s v="19-02"/>
        <s v="19-03"/>
        <s v="19-04"/>
        <s v="19-05"/>
        <s v="19-06"/>
        <s v="19-07"/>
        <s v="19-08"/>
        <s v="19-09"/>
        <s v="19-10"/>
        <s v="19-11"/>
        <s v="19-12"/>
        <s v="19-13"/>
        <s v="19-14"/>
        <s v="19-15"/>
        <s v="19-16"/>
        <s v="19-17"/>
        <s v="19-18"/>
        <s v="19-19"/>
        <s v="19-20"/>
        <s v="19-21"/>
        <s v="19-22"/>
        <s v="19-23"/>
        <s v="19-24"/>
        <s v="19-25"/>
        <s v="19-26"/>
        <s v="19-27"/>
        <s v="19-28"/>
        <s v="19-29"/>
        <s v="A1-01"/>
        <s v="A1-02"/>
        <s v="A1-03"/>
        <s v="A1-04"/>
        <s v="A1-05"/>
        <s v="A1-06"/>
        <s v="A1-07"/>
        <s v="A2-01"/>
        <s v="B1-03"/>
        <s v="B1-04"/>
        <s v="B1-05"/>
        <s v="B1-09"/>
        <s v="B1-11"/>
        <s v="B1-16"/>
        <s v="B2-05"/>
        <s v="B2-08"/>
        <s v="B3-01"/>
        <s v="B3-02"/>
        <s v="B4-01"/>
        <s v="C1-01"/>
        <s v="C1-02"/>
        <s v="C1-03"/>
        <s v="C2-01"/>
        <s v="C2-02"/>
        <s v="C2-03"/>
        <s v="C2-04"/>
        <s v="C2-05"/>
        <s v="C2-06"/>
        <s v="C3-01"/>
        <m/>
        <s v="06-03" u="1"/>
        <s v="11-99" u="1"/>
        <s v="03-" u="1"/>
        <s v="13-99" u="1"/>
        <s v="15-99" u="1"/>
        <s v="11-98" u="1"/>
        <s v="06-99" u="1"/>
        <s v="8-15" u="1"/>
        <s v="13-98" u="1"/>
        <s v="08-99" u="1"/>
        <s v="15-98" u="1"/>
        <s v="05-04" u="1"/>
        <s v="07-04" u="1"/>
        <s v="10-02" u="1"/>
        <s v="05-03" u="1"/>
        <s v="07-03" u="1"/>
        <s v="12-08" u="1"/>
        <s v="14-99" u="1"/>
        <s v="08-06" u="1"/>
        <s v="06-" u="1"/>
        <s v="10-01" u="1"/>
        <s v="03-99" u="1"/>
        <s v="08-" u="1"/>
        <s v="08-05" u="1"/>
        <s v="04-04" u="1"/>
        <s v="06-04" u="1"/>
      </sharedItems>
    </cacheField>
    <cacheField name="分野" numFmtId="0">
      <sharedItems containsBlank="1" count="21">
        <m/>
        <s v="総合"/>
        <s v="政経"/>
        <s v="歴史"/>
        <s v="自然"/>
        <s v="生命"/>
        <s v="植物"/>
        <s v="ｴﾈﾙｷﾞｰ"/>
        <s v="地誌"/>
        <s v="動物"/>
        <s v="思想"/>
        <s v="地球"/>
        <s v="人類"/>
        <s v="宇宙"/>
        <s v="技術"/>
        <s v="芸術"/>
        <s v="生物" u="1"/>
        <s v="環境" u="1"/>
        <s v="経済" u="1"/>
        <s v="農耕" u="1"/>
        <s v="未来" u="1"/>
      </sharedItems>
    </cacheField>
    <cacheField name="分野ｺｰﾄﾞ" numFmtId="0">
      <sharedItems count="17">
        <s v=""/>
        <s v="00"/>
        <s v="60"/>
        <s v="40"/>
        <s v="17"/>
        <s v="21"/>
        <s v="23"/>
        <s v="75"/>
        <s v="50"/>
        <s v="25"/>
        <s v="30"/>
        <s v="14"/>
        <s v="27"/>
        <s v="11"/>
        <s v="70"/>
        <s v="35"/>
        <e v="#N/A" u="1"/>
      </sharedItems>
    </cacheField>
    <cacheField name="内容照会Key" numFmtId="0">
      <sharedItems containsMixedTypes="1" containsNumber="1" containsInteger="1" minValue="2" maxValue="211" count="21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s v=""/>
      </sharedItems>
    </cacheField>
    <cacheField name="タイトル_x000a_【一覧表Max2行】" numFmtId="0">
      <sharedItems containsBlank="1" count="218">
        <s v="&lt;欠番→C2-03&gt;"/>
        <s v="地球白書"/>
        <s v="かけがえのない地球を大切に"/>
        <s v="地球環境の視点に立った世直し論"/>
        <s v="地球環境の事典"/>
        <s v="自然の権利"/>
        <s v="地球温暖化対策と環境税"/>
        <s v="地球はいつまで我慢できるか"/>
        <s v="環境ホルモンって何だろう"/>
        <s v="環境ホルモンと日本の危機"/>
        <s v="もっと知りたい環境ホルモンとダイオキシン"/>
        <s v="地球環境と日本経済"/>
        <s v="森と緑の中国史"/>
        <s v="原発はなぜこわいか&lt;増補版&gt;"/>
        <s v="“奪われし未来”を取り戻せ"/>
        <s v="儲けることにきれい汚いはない"/>
        <s v="指導者の姿勢"/>
        <s v="森林の100不思議"/>
        <s v="環境NGOの1年間"/>
        <s v="地球時代を生きる"/>
        <s v="セブン・イヤーズ・イン・チベット"/>
        <s v="日本よ,森の環境国家たれ"/>
        <s v="コレラが街にやってくる"/>
        <s v="環境ハンドブック"/>
        <s v="新･生物多様性国家戦略"/>
        <s v="手にとるように環境問題がわかる本"/>
        <s v="環境倫理学ノート"/>
        <s v="アジアにおける森林の消失と保全"/>
        <s v="ぼくらの村にアンズが実った"/>
        <s v="中国が死んでも日本が勝てない7つの理由"/>
        <s v="地球温暖化と森林ビジネス"/>
        <s v="新･地球環境ビジネス2003-2004"/>
        <s v="結晶物語"/>
        <s v="あなたにもできる地球を救う森づくり"/>
        <s v="おもしろい海・気になる海Q &amp; A"/>
        <s v="水は答えを知っている②"/>
        <s v="環境と文明"/>
        <s v="気象大異変"/>
        <s v="史上最強の経済大国 日本は買いだ"/>
        <s v="米中が激突する日"/>
        <s v="水素エネルギーがわかる本"/>
        <s v="生物と無生物のあいだ"/>
        <s v="利用者の行動と体験"/>
        <s v="水を燃やす技術"/>
        <s v="低炭素エコノミー"/>
        <s v="地球異変"/>
        <s v="自然と国家と人間と"/>
        <s v="環境思想とは何か"/>
        <s v="楽しい気象観察図鑑"/>
        <s v="世界一空が美しい大陸"/>
        <s v="石が語るアンコール遺跡"/>
        <s v="自然と生体に学ぶバイオミミクリー"/>
        <s v="深海で生命の起源を探る"/>
        <s v="ブータンの花&lt;新版&gt;"/>
        <s v="海に暮らす無脊椎動物のふしぎ"/>
        <s v="太陽の神秘DVD BOOK"/>
        <s v="貢献する心"/>
        <s v="瓦礫を活かす「森の防波堤」が命を守る"/>
        <s v="絶滅危機動物"/>
        <s v="鳥の足型･足跡ﾊﾝﾄﾞｸﾞｯｸ"/>
        <s v="動物たちの130年"/>
        <s v="国会事故調報告書"/>
        <s v="昔々の上野動物園,絵はがき物語"/>
        <s v="現代ブータンを知るための60章"/>
        <s v="2052-今後40年のグローバル予測"/>
        <s v="2020年の産業"/>
        <s v="職業は武装解除"/>
        <s v="人類が絶滅する6のシナリオ"/>
        <s v="哺乳類の足型･足跡ﾊﾝﾄﾞｸﾞｯｸ"/>
        <s v="想像するちから"/>
        <s v="地球のしくみ"/>
        <s v="幸福の国と呼ばれて"/>
        <s v="近現代史の旅 真実を求めて"/>
        <s v="地方消滅"/>
        <s v="エネルギービジョン"/>
        <s v="ﾄﾞｷｭﾒﾝﾄ御嶽山大噴火"/>
        <s v="田んぼが電池になる！"/>
        <s v="100年予測"/>
        <s v="続･１００年予測"/>
        <s v="里山資本主義"/>
        <s v="失敗の本質"/>
        <s v="原子爆弾１９３８～１９５０年"/>
        <s v="日韓対立の真相"/>
        <s v="植物はすごい"/>
        <s v="ネパールに学校をつくる"/>
        <s v="ウィルスと感染症"/>
        <s v="放射線像"/>
        <s v="水大循環と暮らし"/>
        <s v="政府は必ず嘘をつく 増補版"/>
        <s v="ニュースの&quot;なぜ？&quot;は世界史に学べ"/>
        <s v="ゴミは会社を救う！"/>
        <s v="面白いほど宇宙がわかる15の言の葉"/>
        <s v="水力発電が日本を救う"/>
        <s v="地球を「売り物」にする人たち"/>
        <s v="入門トランプ政権"/>
        <s v="無農薬野菜作りの新鉄則"/>
        <s v="骨が語る日本人の歴史"/>
        <s v="生命の逆襲"/>
        <s v="最古の文字なのか？"/>
        <s v="ＤＮＡで語る日本人起源論"/>
        <s v="日本人と中国人はなぜ水と油なのか"/>
        <s v="大地の５億年"/>
        <s v="〈こころ〉はどこから来て､どこへ行くのか"/>
        <s v="人工知能が変える仕事の未来"/>
        <s v="昭和史の現場"/>
        <s v="地質職人たちのアーカイブ"/>
        <s v="儒教に支配された中国人と韓国人の悲劇"/>
        <s v="プルトニウム消滅！"/>
        <s v="ヒトと文明"/>
        <s v="論語の深意"/>
        <s v="よくわかる火山のしくみ"/>
        <s v="日米戦争を起こしたのは誰か"/>
        <s v="日本はなぜ､「基地」と「原発」を止められないのか"/>
        <s v="サピエンス全史(上)"/>
        <s v="サピエンス全史(下)"/>
        <s v="フリーメイソン"/>
        <s v="戸籍アパルトヘイト国家・中国の崩壊"/>
        <s v="新版 動的平衡"/>
        <s v="変わらないために変わり続ける"/>
        <s v="こども武士道"/>
        <s v="マスコミはなぜここまで反日なのか"/>
        <s v="不思議な生き物"/>
        <s v="この世はウソでできている"/>
        <s v="生物にとって時間とは何か"/>
        <s v="首都水没"/>
        <s v="未来の年表"/>
        <s v="未来の年表(２)"/>
        <s v="図説 日本の植生 第2版"/>
        <s v="経済学の宇宙"/>
        <s v="ﾓﾝｺﾞﾙ力士はなぜ嫌われるのか"/>
        <s v="ひとはなぜ戦争をするのか"/>
        <s v="自滅するアメリカ帝国"/>
        <s v="ＡＩvs.教科書が読めない子どもたち"/>
        <s v="絶滅危惧種ﾋﾞｼﾞﾈｽ"/>
        <s v="ＡＩとＢＩはいかに人間を変えるのか"/>
        <s v="人類の自己家畜化と現代"/>
        <s v="ｽｰﾊﾟｰｲﾝﾃﾘｼﾞｪﾝｽ"/>
        <s v="人はどのように鉄を作ってきたか"/>
        <s v="地球温暖化と植物の不思議"/>
        <s v="日本人の知らない「クレムリン・メソッド」世界を動かす１１の原理"/>
        <s v="タネをまく縄文人"/>
        <s v="サイバー空間を支配する者"/>
        <s v="気候を人工的に操作する"/>
        <s v="昨日までの世界【上】"/>
        <s v="昨日までの世界【下】"/>
        <s v="太平洋―その深層で起こっていること"/>
        <s v="異常気象と地球温暖化"/>
        <s v="EDMCエネルギー・経済統計要覧〈２０１８年版〉"/>
        <s v="「異常気象」の考え方"/>
        <s v="フィールドガイド_x000a_身近な昆虫識別図鑑"/>
        <s v="ホモ・デウス(上)"/>
        <s v="ホモ・デウス(下)"/>
        <s v="アゲハチョウの世界"/>
        <s v="日本が売られる"/>
        <s v="たたかう地理学"/>
        <s v="地球は「砂漠」という資源をもっている"/>
        <s v="図説・１７都県放射能測定マップ＋読み解き集"/>
        <s v="科学のミカタ"/>
        <s v="氷の燃える国ニッポン"/>
        <s v="大不平等"/>
        <s v="日本海"/>
        <s v="原発ゼロ､やればできる"/>
        <s v="「その日暮らし」の人類学"/>
        <s v="なし遂げる力"/>
        <s v="天然知能"/>
        <s v="１９４１決意なき開戦"/>
        <s v="エネルギー･経済統計要覧 (２０１９年版)"/>
        <s v="昭和１６年夏の敗戦"/>
        <s v="水害列島"/>
        <s v="終わりなき危機"/>
        <s v="コケはなぜに美しい"/>
        <s v="中村桂子―ナズナもアリも人間も"/>
        <s v="失敗図鑑"/>
        <s v="すごい廃炉"/>
        <s v="新訳 星の王子さま"/>
        <s v="日本のものづくり遺産"/>
        <s v="ユーモアの極意"/>
        <s v="「いいね！」戦争"/>
        <s v="幸福な監視国家･中国"/>
        <s v="中国大崩壊入門"/>
        <s v="天皇皇后両陛下と軽井沢"/>
        <s v="「地球環境展」第1回"/>
        <s v="「地球環境展」第2回"/>
        <s v="「地球環境展」第3回"/>
        <s v="「地球環境展」第4回"/>
        <s v="「地球環境展」第5回"/>
        <s v="「地球環境展」第6回"/>
        <s v="「地球環境展」第7回"/>
        <s v="会計学はこの惑星を救えるか？"/>
        <s v="山から始まる自然保護"/>
        <s v="地球環境基金活動報告"/>
        <s v="水と緑と生き物たち"/>
        <s v="善行雑学大学"/>
        <s v="やまの自然"/>
        <s v="森は地球のたからもの１ 森が泣いている"/>
        <s v="森は地球のたからもの２ 森は生命の源"/>
        <s v="森は地球のたからもの３ 森が泣いている"/>
        <s v="関東全図"/>
        <s v="富士山散策絵図"/>
        <s v="日本海洋地図1:4,500,000"/>
        <s v="ﾜｲﾄﾞ版 日本地図 Wide 1:1,600,000"/>
        <s v="ﾜｲﾄﾞ版 世界地図 ﾒｶﾙﾄ図法 1:40,000,000"/>
        <s v="世界地方図 東アジア"/>
        <s v="２０１７－２０１８_x000a_第３８回ＳＳＰ展"/>
        <m/>
        <s v="プルトニューム消滅" u="1"/>
        <s v="境川斜面緑地動植物総合調査報告書" u="1"/>
        <s v="日米戦争を起こしたのはだれか" u="1"/>
        <s v="原発ゼロ、やればできる" u="1"/>
        <s v="富士山　散策絵図" u="1"/>
        <s v="未来の年表（２）" u="1"/>
        <s v="日本はなぜ、「基地」と「原発」を止められないのか" u="1"/>
        <s v="論語の真意" u="1"/>
        <s v="動的平衡・生命はなぜそこに宿るのか" u="1"/>
        <s v="日本人起源論" u="1"/>
        <s v="日本はなぜ「基地」と「原発」を止められないのか" u="1"/>
        <s v="〈こころ〉はどこから来て、どこへ行くのか" u="1"/>
        <s v="新生物多様性国家戦略" u="1"/>
      </sharedItems>
    </cacheField>
    <cacheField name="タイトルよみ" numFmtId="0">
      <sharedItems containsBlank="1"/>
    </cacheField>
    <cacheField name="タイトル(ｻﾌﾞ)_x000a_【一覧表Max2行】" numFmtId="0">
      <sharedItems containsBlank="1" containsMixedTypes="1" containsNumber="1" containsInteger="1" minValue="1" maxValue="1"/>
    </cacheField>
    <cacheField name="タイトルよみ2" numFmtId="0">
      <sharedItems containsNonDate="0" containsString="0" containsBlank="1"/>
    </cacheField>
    <cacheField name="帯_x000a_【内容照会Max11行】" numFmtId="0">
      <sharedItems containsBlank="1"/>
    </cacheField>
    <cacheField name="内容情報_x000a_【内容照会Max11行】" numFmtId="0">
      <sharedItems containsBlank="1" longText="1"/>
    </cacheField>
    <cacheField name="目次_x000a_【内容照会Max11行】" numFmtId="0">
      <sharedItems containsBlank="1" longText="1"/>
    </cacheField>
    <cacheField name="著者(主筆者､編者)" numFmtId="0">
      <sharedItems containsBlank="1" count="170">
        <m/>
        <s v="ﾚｽﾀｰ･R･ﾌﾞﾗｳﾝ編著"/>
        <s v="国際自然保護連合【著】"/>
        <s v="愛知知男"/>
        <s v="宇井純"/>
        <s v="ロデリック F．ナッシュ"/>
        <s v="環境庁企画調整局_x000a_企画調整課調査企画室"/>
        <s v="ジョン・ハート著 "/>
        <s v="地球環境情報センター"/>
        <s v="児島正美・井口泰泉"/>
        <s v="環境総合研究所"/>
        <s v="三橋現宏編"/>
        <s v="上田信"/>
        <s v="小野 周監修"/>
        <s v="化学物質問題市民研究会"/>
        <s v="孔健"/>
        <s v="村上寛"/>
        <s v="日本林業技術協会編"/>
        <s v="環境事業団"/>
        <s v="東京都"/>
        <s v="ﾊｲﾝﾘﾋ･ﾊﾗｰ"/>
        <s v="安田喜憲著 "/>
        <s v="藤田紘一郎"/>
        <s v="産業環境管理協会"/>
        <s v="環境省編"/>
        <s v="UFJ総合研究所編著"/>
        <s v="小坂国継著"/>
        <s v="井上真編"/>
        <s v="高見邦雄"/>
        <s v="黄文雄"/>
        <s v="小林紀之"/>
        <s v="ｴｺﾋﾞｼﾞﾈｽﾈｯﾄﾜｰｸ【編】"/>
        <s v="江本 勝著"/>
        <s v="宮崎林司"/>
        <s v="日本海水学会編"/>
        <s v="山折哲雄編著"/>
        <s v="船瀬俊介"/>
        <s v="佐々木英信"/>
        <s v="黄 文雄"/>
        <s v="市川 勝著"/>
        <s v="福岡伸一"/>
        <s v="小林昭祐編著"/>
        <s v="倉田大嗣著"/>
        <s v="茅 陽一編著"/>
        <s v="朝日新聞社編"/>
        <s v="野口 健著"/>
        <s v="松野 弘"/>
        <s v="武田康雄&lt;文・写真&gt;"/>
        <s v="内田 悦生"/>
        <s v="Janine M.Benyus"/>
        <s v="NHK｢ｻｲｴﾝｽZERO」取材班"/>
        <s v="中尾佐助 西岡京治著"/>
        <s v="中野理枝"/>
        <s v="渡部潤一"/>
        <s v="上田紀行"/>
        <s v="宮脇昭"/>
        <s v="今泉忠明監修"/>
        <s v="小宮輝之"/>
        <s v="小宮輝之解説監修/持丸依子"/>
        <s v="東京電力福島原子力_x000a_発電所事故調査委員会"/>
        <s v="平山修一"/>
        <s v="ヨルゲン・ランダース"/>
        <s v="野村総合研究所"/>
        <s v="瀬谷ルミ子"/>
        <s v="フレッド・グテル"/>
        <s v="松沢哲郎"/>
        <s v="新星出版社編集部【編】"/>
        <s v="キンレイ・ドルジ"/>
        <s v="辻本貴一"/>
        <s v="増田寛也編著"/>
        <s v="湯原哲夫編"/>
        <s v="山と渓谷社編"/>
        <s v="橋本和仁"/>
        <s v="ｼﾞｮｰｼﾞ･ﾌﾘｰﾏﾝ"/>
        <s v="ｼﾞｮｰｼﾞ･ﾌﾘｰﾄﾞﾏﾝ"/>
        <s v="操谷浩介[ＮＨＫ広島取材班]"/>
        <s v="戸部良一"/>
        <s v="ｼﾞﾑ･ﾊﾞｺﾞｯﾄ"/>
        <s v="武藤正敏"/>
        <s v="田中修"/>
        <s v="酒井治孝"/>
        <s v="水谷仁編"/>
        <s v="森敏/加賀谷雅道"/>
        <s v="所眞理雄/高橋桂子&lt;編著&gt;"/>
        <s v="堤未果"/>
        <s v="茂木誠"/>
        <s v="武本かや"/>
        <s v="竹村広太郎"/>
        <s v="ﾏｯｹﾝｼﾞｰ･ﾌｧﾝｸ"/>
        <s v="杉山弘毅？杉田 弘毅【監修】？"/>
        <s v="山下 一穂"/>
        <s v="片山一道"/>
        <s v="J.V.ﾍﾞﾂィﾝｶﾞｰ"/>
        <s v="篠田謙一"/>
        <s v="太田尚樹"/>
        <s v="藤井一至"/>
        <s v="河合俊雄"/>
        <s v="野村直之"/>
        <s v="六連星の会【編】中尾健児"/>
        <s v="ｹﾝﾄ･ｷﾞﾙﾊﾞｰﾄ"/>
        <s v="森中定治"/>
        <s v="尾本恵市"/>
        <s v="佐藤敏彦"/>
        <s v="高橋正樹"/>
        <s v="藤井 厳喜/稲村 公望/茂木 弘道【著】"/>
        <s v="矢部宏治"/>
        <s v="ﾕｳﾞｧﾙ･ﾉｱ･ﾊﾗﾘ"/>
        <s v="橋爪大三郎"/>
        <s v="川島 博之"/>
        <s v="斎藤孝"/>
        <s v="池田清彦"/>
        <s v="土屋信行"/>
        <s v="河合 雅司"/>
        <s v="福嶋司(編･著)"/>
        <s v="岩井克人"/>
        <s v="宮脇淳子(東洋史家)"/>
        <s v="寺島実郎"/>
        <s v="伊藤貫"/>
        <s v="新井 紀子"/>
        <s v="ｴﾐﾘｰ･ﾎﾞｲﾄ"/>
        <s v="波頭亮"/>
        <s v="尾本恵市&lt;編･著&gt;他"/>
        <s v="ﾆｯｸ･ﾎﾞｽﾄﾛﾑ"/>
        <s v="永田和宏"/>
        <s v="日本雑学研究会"/>
        <s v="北野幸伯"/>
        <s v="小畑弘己"/>
        <s v="持永大・村野正泰・土屋大洋"/>
        <s v="水谷広"/>
        <s v="ｼﾞｬﾚﾄﾞ･ﾀﾞｲｱﾓﾝﾄﾞ"/>
        <s v="蒲生俊敬"/>
        <s v="亀頭昭雄"/>
        <s v="日本ｴﾈﾙｷﾞｰ経済研究所･計量分析ﾕﾆｯﾄ&lt;編&gt;"/>
        <s v="大本昌秀"/>
        <s v="海野和夫"/>
        <s v="ユヴァル・ノア・ハラリ"/>
        <s v="吉川寛・海野和男"/>
        <s v="小野有五"/>
        <s v="SRG研究会:監修_x000a_柴野利彦:著"/>
        <s v="みんなのデータサイトマップ集編集チーム【企画・編】"/>
        <s v="元村有希子"/>
        <s v="青山千春"/>
        <s v="ﾌﾞﾗﾝｺ，ﾐﾗﾉｳﾞｨｯﾁ"/>
        <s v="小泉 純一郎"/>
        <s v="小川さやか"/>
        <s v="ヤング，ショーン"/>
        <s v="郡司ペギオ幸夫」"/>
        <s v="堀田江理"/>
        <s v="日本ｴﾈﾙｷﾞｰ経済研究所計量分野ﾕﾆｯﾄ編"/>
        <s v="猪瀬直樹"/>
        <s v="カルディコット，ヘレン【監修】〈Ｃａｌｄｉｃｏｔｔ，Ｈｅｌｅｎ〉"/>
        <s v="大石 善隆"/>
        <s v="中村桂子"/>
        <s v="いろは出版【編著】/ｍｕｇｎｙ【絵】"/>
        <s v="日経コンストラクション【編】/篠山 紀信【写真】/木村 駿【文】"/>
        <s v="サン＝テグジュペリ，アントワーヌ・ド〈Ｓａｉｎｔ‐Ｅｘｕｐ´ｅｒｙ，Ａｎｔｏｉｎｅ　ｄｅ〉"/>
        <s v="国立科学博物館産業技術史資料情報センター【監修】"/>
        <s v="中村 明"/>
        <s v="シンガー，Ｐ．Ｗ．〈Ｓｉｎｇｅｒ，Ｐ．Ｗ．〉/ブルッキング，エマーソン・Ｔ．〈Ｂｒｏｏｋｉｎｇ，Ｅｍｅｒｓｏｎ　Ｔ．〉"/>
        <s v="梶谷 懐/高口 康太"/>
        <s v="渡邉 哲也"/>
        <s v="立石 弘道【編】"/>
        <s v="地球環境研究会"/>
        <s v="三代川正秀"/>
        <s v="権藤司編集委員長"/>
        <s v="環境事業団･地球環境基金部"/>
        <s v="境川斜面緑地を守る会"/>
        <s v="善行雑学大学"/>
        <s v="やまの自然学研究会(日本山岳会) 編集人:三井悟"/>
        <s v="日本自然科学写真協会"/>
      </sharedItems>
    </cacheField>
    <cacheField name="その他著者" numFmtId="0">
      <sharedItems containsBlank="1"/>
    </cacheField>
    <cacheField name="翻訳者" numFmtId="0">
      <sharedItems containsBlank="1"/>
    </cacheField>
    <cacheField name="出版元" numFmtId="0">
      <sharedItems containsBlank="1"/>
    </cacheField>
    <cacheField name="ｼﾘｰｽﾞ名_x000a_掲載誌名" numFmtId="0">
      <sharedItems containsBlank="1"/>
    </cacheField>
    <cacheField name="ｼﾘｰｽﾞNo" numFmtId="0">
      <sharedItems containsBlank="1" containsMixedTypes="1" containsNumber="1" containsInteger="1" minValue="1" maxValue="2475"/>
    </cacheField>
    <cacheField name="初版_x000a_発行日" numFmtId="176">
      <sharedItems containsDate="1" containsBlank="1" containsMixedTypes="1" minDate="1980-12-05T00:00:00" maxDate="2019-12-19T00:00:00" count="197">
        <m/>
        <d v="1988-02-18T00:00:00"/>
        <d v="1992-01-01T00:00:00"/>
        <d v="1992-05-30T00:00:00"/>
        <d v="1992-09-05T00:00:00"/>
        <d v="1993-10-15T00:00:00"/>
        <d v="1997-12-03T00:00:00"/>
        <d v="1997-12-20T00:00:00"/>
        <d v="1998-09-03T00:00:00"/>
        <d v="1998-08-09T00:00:00"/>
        <d v="1999-02-26T00:00:00"/>
        <d v="1999-04-01T00:00:00"/>
        <d v="1999-04-07T00:00:00"/>
        <d v="1980-12-05T00:00:00"/>
        <d v="2000-02-15T00:00:00"/>
        <d v="2000-03-27T00:00:00"/>
        <d v="2000-10-29T00:00:00"/>
        <d v="1988-03-17T00:00:00"/>
        <d v="1998-10-12T00:00:00"/>
        <d v="1997-04-01T00:00:00"/>
        <d v="1997-11-25T00:00:00"/>
        <d v="2002-03-01T00:00:00"/>
        <d v="2002-07-05T00:00:00"/>
        <d v="2002-10-10T00:00:00"/>
        <d v="2002-08-30T00:00:00"/>
        <d v="2002-02-25T00:00:00"/>
        <d v="2003-03-20T00:00:00"/>
        <d v="2003-05-15T00:00:00"/>
        <d v="2003-05-20T00:00:00"/>
        <d v="2003-08-10T00:00:00"/>
        <d v="2003-09-01T00:00:00"/>
        <d v="2003-02-28T00:00:00"/>
        <d v="2003-06-20T00:00:00"/>
        <d v="2004-05-01T00:00:00"/>
        <d v="2004-06-20T00:00:00"/>
        <d v="2003-01-15T00:00:00"/>
        <d v="2005-07-01T00:00:00"/>
        <d v="2006-02-05T00:00:00"/>
        <d v="2006-05-08T00:00:00"/>
        <d v="2007-02-01T00:00:00"/>
        <d v="2007-05-20T00:00:00"/>
        <d v="2008-10-15T00:00:00"/>
        <d v="2008-10-10T00:00:00"/>
        <d v="2008-11-21T00:00:00"/>
        <d v="2008-06-18T00:00:00"/>
        <d v="2009-02-09T00:00:00"/>
        <d v="2009-11-10T00:00:00"/>
        <d v="2005-08-05T00:00:00"/>
        <d v="2010-08-02T00:00:00"/>
        <d v="2011-03-30T00:00:00"/>
        <d v="2006-02-10T00:00:00"/>
        <d v="2011-10-30T00:00:00"/>
        <d v="2011-12-10T00:00:00"/>
        <d v="2011-06-25T00:00:00"/>
        <d v="2011-10-06T00:00:00"/>
        <d v="2012-02-20T00:00:00"/>
        <d v="2011-10-04T00:00:00"/>
        <d v="2012-07-01T00:00:00"/>
        <d v="2012-07-02T00:00:00"/>
        <d v="2012-03-20T00:00:00"/>
        <d v="2012-09-30T00:00:00"/>
        <d v="2012-10-23T00:00:00"/>
        <d v="2005-04-15T00:00:00"/>
        <d v="2013-01-15T00:00:00"/>
        <d v="2013-06-20T00:00:00"/>
        <d v="2011-09-30T00:00:00"/>
        <d v="2013-09-20T00:00:00"/>
        <d v="2013-09-14T00:00:00"/>
        <d v="2011-02-01T00:00:00"/>
        <d v="2006-04-01T00:00:00"/>
        <d v="2014-07-05T00:00:00"/>
        <d v="2014-07-31T00:00:00"/>
        <d v="2014-08-25T00:00:00"/>
        <d v="2014-12-25T00:00:00"/>
        <d v="2014-12-15T00:00:00"/>
        <d v="2014-12-24T00:00:00"/>
        <d v="2014-06-15T00:00:00"/>
        <d v="2014-09-25T00:00:00"/>
        <d v="2013-07-10T00:00:00"/>
        <d v="1991-08-10T00:00:00"/>
        <d v="2015-04-20T00:00:00"/>
        <d v="2015-05-25T00:00:00"/>
        <d v="2012-07-25T00:00:00"/>
        <d v="2015-12-10T00:00:00"/>
        <d v="2015-02-10T00:00:00"/>
        <d v="2015-03-10T00:00:00"/>
        <d v="2016-03-15T00:00:00"/>
        <d v="2016-04-10T00:00:00"/>
        <d v="2015-12-15T00:00:00"/>
        <d v="2016-02-20T00:00:00"/>
        <d v="2012-10-06T00:00:00"/>
        <d v="2016-03-10T00:00:00"/>
        <s v="2016/12/26？2016/12"/>
        <d v="2012-03-06T00:00:00"/>
        <d v="2015-05-10T00:00:00"/>
        <d v="2013-04-18T00:00:00"/>
        <d v="2016-11-10T00:00:00"/>
        <d v="2015-09-18T00:00:00"/>
        <d v="2011-01-01T00:00:00"/>
        <d v="2015-12-01T00:00:00"/>
        <d v="2018-04-01T00:00:00"/>
        <d v="2016-11-01T00:00:00"/>
        <d v="2015-02-01T00:00:00"/>
        <d v="2016-10-01T00:00:00"/>
        <d v="2017-02-01T00:00:00"/>
        <d v="2012-06-01T00:00:00"/>
        <s v="16//1/14"/>
        <d v="2016-01-01T00:00:00"/>
        <d v="2014-10-01T00:00:00"/>
        <d v="2016-09-08T00:00:00"/>
        <d v="2017-08-01T00:00:00"/>
        <d v="2017-10-19T00:00:00"/>
        <d v="2017-06-05T00:00:00"/>
        <d v="2015-04-22T00:00:00"/>
        <d v="2018-01-13T00:00:00"/>
        <d v="2017-09-25T00:00:00"/>
        <d v="2013-04-23T00:00:00"/>
        <d v="2016-01-28T00:00:00"/>
        <d v="2013-05-25T00:00:00"/>
        <d v="2014-08-20T00:00:00"/>
        <d v="2017-06-02T00:00:00"/>
        <d v="2018-05-22T00:00:00"/>
        <d v="2017-06-25T00:00:00"/>
        <d v="2017-12-01T00:00:00"/>
        <d v="2018-01-01T00:00:00"/>
        <d v="2012-03-01T00:00:00"/>
        <d v="2018-02-01T00:00:00"/>
        <d v="2002-02-01T00:00:00"/>
        <d v="2017-11-01T00:00:00"/>
        <d v="2017-05-01T00:00:00"/>
        <d v="2010-07-01T00:00:00"/>
        <d v="2014-12-01T00:00:00"/>
        <d v="2018-08-01T00:00:00"/>
        <d v="2015-03-01T00:00:00"/>
        <d v="2018-03-01T00:00:00"/>
        <d v="2017-10-01T00:00:00"/>
        <d v="2013-05-01T00:00:00"/>
        <d v="2018-09-30T00:00:00"/>
        <d v="2018-09-25T00:00:00"/>
        <d v="2018-10-05T00:00:00"/>
        <s v="12/4/44"/>
        <d v="1997-07-17T00:00:00"/>
        <d v="2018-11-01T00:00:00"/>
        <d v="2017-06-01T00:00:00"/>
        <d v="2016-02-01T00:00:00"/>
        <d v="2019-12-18T00:00:00"/>
        <d v="2016-07-01T00:00:00"/>
        <d v="2019-04-01T00:00:00"/>
        <d v="2019-01-01T00:00:00"/>
        <d v="2016-06-01T00:00:00"/>
        <d v="2019-03-01T00:00:00"/>
        <d v="2010-06-01T00:00:00"/>
        <d v="2019-07-19T00:00:00"/>
        <d v="2019-03-15T00:00:00"/>
        <d v="2019-08-08T00:00:00"/>
        <d v="2019-11-18T00:00:00"/>
        <d v="2019-03-18T00:00:00"/>
        <d v="2018-02-20T00:00:00"/>
        <d v="2019-04-18T00:00:00"/>
        <d v="2019-04-15T00:00:00"/>
        <d v="2019-02-19T00:00:00"/>
        <d v="2019-06-19T00:00:00"/>
        <d v="2019-08-19T00:00:00"/>
        <d v="2013-10-02T00:00:00"/>
        <d v="2014-10-10T00:00:00"/>
        <d v="2015-10-09T00:00:00"/>
        <d v="2016-09-29T00:00:00"/>
        <d v="2017-10-05T00:00:00"/>
        <d v="2019-10-12T00:00:00"/>
        <d v="2016-09-25T00:00:00"/>
        <d v="2004-03-27T00:00:00"/>
        <d v="2005-03-22T00:00:00"/>
        <d v="2006-03-12T00:00:00"/>
        <d v="2010-02-10T00:00:00"/>
        <d v="2012-02-22T00:00:00"/>
        <d v="2016-02-22T00:00:00"/>
        <d v="1995-03-01T00:00:00"/>
        <d v="1996-12-01T00:00:00"/>
        <d v="1997-06-01T00:00:00"/>
        <d v="2015-05-31T00:00:00"/>
        <d v="2017-10-31T00:00:00"/>
        <d v="2007-11-01T00:00:00"/>
        <d v="2008-01-18T00:00:00"/>
        <d v="2008-03-07T00:00:00"/>
        <d v="2015-11-01T00:00:00"/>
        <d v="1999-06-01T00:00:00"/>
        <d v="2011-03-01T00:00:00"/>
        <d v="2017-05-31T00:00:00" u="1"/>
        <d v="2016-12-26T00:00:00" u="1"/>
        <s v="？" u="1"/>
        <s v="1812/1" u="1"/>
        <d v="2007-11-22T00:00:00" u="1"/>
        <d v="2013-04-30T00:00:00" u="1"/>
        <d v="2013-05-21T00:00:00" u="1"/>
        <d v="2019-02-18T00:00:00" u="1"/>
        <s v="\" u="1"/>
        <d v="2016-09-01T00:00:00" u="1"/>
      </sharedItems>
    </cacheField>
    <cacheField name="購入日_x000a_(or蔵書本_x000a_発行日)" numFmtId="176">
      <sharedItems containsNonDate="0" containsDate="1" containsString="0" containsBlank="1" minDate="1902-09-26T00:00:00" maxDate="2019-11-08T00:00:00" count="96">
        <m/>
        <d v="1989-11-14T00:00:00"/>
        <d v="1992-01-01T00:00:00"/>
        <d v="1992-05-30T00:00:00"/>
        <d v="1992-09-05T00:00:00"/>
        <d v="1993-10-15T00:00:00"/>
        <d v="1997-12-03T00:00:00"/>
        <d v="1997-12-20T00:00:00"/>
        <d v="1998-09-03T00:00:00"/>
        <d v="1998-09-19T00:00:00"/>
        <d v="1999-02-26T00:00:00"/>
        <d v="1999-04-01T00:00:00"/>
        <d v="1999-04-07T00:00:00"/>
        <d v="1999-10-20T00:00:00"/>
        <d v="2000-02-15T00:00:00"/>
        <d v="2000-03-27T00:00:00"/>
        <d v="2000-10-29T00:00:00"/>
        <d v="2000-12-14T00:00:00"/>
        <d v="1998-03-25T00:00:00"/>
        <d v="2002-03-01T00:00:00"/>
        <d v="2002-07-05T00:00:00"/>
        <d v="2002-10-10T00:00:00"/>
        <d v="2003-03-07T00:00:00"/>
        <d v="2003-03-20T00:00:00"/>
        <d v="2003-05-15T00:00:00"/>
        <d v="2003-05-20T00:00:00"/>
        <d v="2003-08-30T00:00:00"/>
        <d v="2003-09-01T00:00:00"/>
        <d v="2003-07-05T00:00:00"/>
        <d v="2004-05-01T00:00:00"/>
        <d v="2004-06-20T00:00:00"/>
        <d v="2004-07-15T00:00:00"/>
        <d v="2005-07-01T00:00:00"/>
        <d v="2006-02-05T00:00:00"/>
        <d v="2006-05-08T00:00:00"/>
        <d v="2007-02-01T00:00:00"/>
        <d v="2007-05-20T00:00:00"/>
        <d v="2008-10-15T00:00:00"/>
        <d v="2008-11-10T00:00:00"/>
        <d v="2008-11-21T00:00:00"/>
        <d v="2009-02-09T00:00:00"/>
        <d v="2009-11-10T00:00:00"/>
        <d v="2011-09-01T00:00:00"/>
        <d v="2011-03-08T00:00:00"/>
        <d v="2011-03-30T00:00:00"/>
        <d v="2011-03-18T00:00:00"/>
        <d v="2011-10-30T00:00:00"/>
        <d v="2011-12-10T00:00:00"/>
        <d v="2012-02-20T00:00:00"/>
        <d v="2012-04-26T00:00:00"/>
        <d v="2012-07-01T00:00:00"/>
        <d v="2012-07-02T00:00:00"/>
        <d v="2012-07-20T00:00:00"/>
        <d v="2012-09-30T00:00:00"/>
        <d v="2012-10-23T00:00:00"/>
        <d v="2013-01-05T00:00:00"/>
        <d v="2013-07-01T00:00:00"/>
        <d v="2013-09-02T00:00:00"/>
        <d v="2013-09-25T00:00:00"/>
        <d v="2013-09-30T00:00:00"/>
        <d v="2014-03-25T00:00:00"/>
        <d v="2014-04-05T00:00:00"/>
        <d v="2014-07-06T00:00:00"/>
        <d v="2014-07-31T00:00:00"/>
        <d v="2014-11-15T00:00:00"/>
        <d v="2014-12-25T00:00:00"/>
        <d v="2015-01-15T00:00:00"/>
        <d v="2015-02-15T00:00:00"/>
        <d v="2015-02-20T00:00:00"/>
        <d v="2015-05-20T00:00:00"/>
        <d v="2015-06-16T00:00:00"/>
        <d v="2015-08-25T00:00:00"/>
        <d v="2015-12-10T00:00:00"/>
        <d v="2016-03-15T00:00:00"/>
        <d v="2016-08-05T00:00:00"/>
        <d v="2016-05-20T00:00:00"/>
        <d v="2016-05-10T00:00:00"/>
        <d v="2013-05-30T00:00:00"/>
        <d v="2015-12-15T00:00:00"/>
        <d v="2017-04-30T00:00:00"/>
        <d v="2016-07-31T00:00:00"/>
        <d v="2017-12-19T00:00:00"/>
        <d v="2017-12-11T00:00:00"/>
        <d v="2018-05-17T00:00:00"/>
        <d v="2018-09-30T00:00:00"/>
        <d v="2018-11-01T00:00:00"/>
        <d v="2019-01-01T00:00:00"/>
        <d v="2019-06-06T00:00:00"/>
        <d v="2019-07-04T00:00:00"/>
        <d v="2018-08-01T00:00:00"/>
        <d v="2019-08-14T00:00:00"/>
        <d v="2019-08-20T00:00:00"/>
        <d v="2019-11-07T00:00:00"/>
        <d v="1902-09-26T00:00:00"/>
        <d v="2019-10-03T00:00:00"/>
        <d v="2019-09-05T00:00:00" u="1"/>
      </sharedItems>
    </cacheField>
    <cacheField name="価格(税抜)" numFmtId="0">
      <sharedItems containsBlank="1" containsMixedTypes="1" containsNumber="1" containsInteger="1" minValue="529" maxValue="21000"/>
    </cacheField>
    <cacheField name="NDC分類_x000a_ｺｰﾄﾞ" numFmtId="0">
      <sharedItems containsBlank="1" containsMixedTypes="1" containsNumber="1" minValue="104" maxValue="666.9" count="130">
        <m/>
        <s v="519"/>
        <s v="519.8"/>
        <s v="519.1"/>
        <s v="519.033"/>
        <s v="345.1"/>
        <s v="481.35"/>
        <s v="519.13"/>
        <s v="652.22"/>
        <s v="543.5"/>
        <s v="304"/>
        <s v="159"/>
        <s v="653.2"/>
        <s v="365"/>
        <s v="292.29"/>
        <s v="654"/>
        <s v="493.8"/>
        <s v="653.4"/>
        <s v="302.22"/>
        <s v="650.4"/>
        <s v="452"/>
        <s v="435.44"/>
        <n v="451"/>
        <s v="330.4"/>
        <s v="319.22"/>
        <s v="501.6"/>
        <s v="460.4"/>
        <s v="629.41"/>
        <s v="575.5"/>
        <s v="451.35"/>
        <s v="519.04"/>
        <s v="519.2"/>
        <s v="451"/>
        <s v="402.979"/>
        <s v="223.5"/>
        <s v="504"/>
        <s v="452.8"/>
        <s v="472.258"/>
        <s v="483"/>
        <s v="444"/>
        <n v="361.4"/>
        <s v="656.5"/>
        <s v="482.038/K480"/>
        <s v="488.21"/>
        <s v="480.76"/>
        <s v="302.258"/>
        <s v="602.1"/>
        <s v="319.8/916"/>
        <s v="469"/>
        <s v="489.9"/>
        <s v="450"/>
        <s v="210.6"/>
        <s v="334.31"/>
        <s v="369.3"/>
        <s v="319"/>
        <s v="332.107"/>
        <s v="391.2"/>
        <s v="559.7"/>
        <s v="319.102"/>
        <s v="470"/>
        <s v="372.258"/>
        <s v="493.87"/>
        <s v="452.9/517"/>
        <s v="312.53"/>
        <s v="209"/>
        <s v="519.7"/>
        <s v="440"/>
        <s v="543.3"/>
        <s v="451.85"/>
        <s v="626.9"/>
        <s v="210.2"/>
        <n v="460.4"/>
        <s v="801.1"/>
        <s v="469.91"/>
        <s v="613.5"/>
        <s v="140.4"/>
        <s v="007.1"/>
        <s v="213.6"/>
        <s v="511.2"/>
        <s v="539.45"/>
        <s v="？"/>
        <s v="453"/>
        <s v="210.75"/>
        <s v="210.76"/>
        <s v="209.034"/>
        <s v="361.65"/>
        <s v="404"/>
        <s v="156"/>
        <s v="070.4"/>
        <s v="460"/>
        <s v="369.33"/>
        <s v="471.71"/>
        <n v="331"/>
        <n v="302.22699999999998"/>
        <s v="319.53"/>
        <n v="666.9"/>
        <s v="564.02"/>
        <s v="007.3"/>
        <n v="389"/>
        <s v="452.21"/>
        <s v="451.8"/>
        <s v="486"/>
        <n v="486.8"/>
        <n v="302.10000000000002"/>
        <n v="290.10000000000002"/>
        <n v="454.64"/>
        <n v="543.5"/>
        <n v="404"/>
        <n v="568.79999999999995"/>
        <n v="331.85"/>
        <n v="452.22300000000001"/>
        <n v="141.69999999999999"/>
        <n v="104"/>
        <n v="210.75"/>
        <n v="501.6"/>
        <n v="369.33"/>
        <s v="475"/>
        <s v="289.1"/>
        <s v="280"/>
        <s v="953"/>
        <s v="502.1"/>
        <s v="910.26"/>
        <s v="289.41"/>
        <s v="519.8137"/>
        <s v="650"/>
        <s v="291.3"/>
        <s v="291.54"/>
        <s v="748"/>
        <n v="319" u="1"/>
        <n v="519" u="1"/>
      </sharedItems>
    </cacheField>
    <cacheField name="NDC分類内容" numFmtId="0">
      <sharedItems count="193">
        <s v=""/>
        <s v="環境工学､公害"/>
        <s v="租税"/>
        <s v="一般動物学"/>
        <s v="森林史, 林業史･事情"/>
        <s v="発電"/>
        <s v="社会科学論文･評論･講演集"/>
        <s v="倫理人生訓､教訓"/>
        <s v="森林立地､,造林"/>
        <s v="社会:生活･消費者問題"/>
        <s v="地誌･アジア"/>
        <s v="森林保護"/>
        <s v="医学(内科学)"/>
        <s v="政治･経済･社会･文化事情"/>
        <s v="林業"/>
        <s v="海洋学"/>
        <s v="無機化学"/>
        <s v="気象学"/>
        <s v="経済"/>
        <s v="外交､国際問題"/>
        <s v="工業基礎学"/>
        <s v="生物科学､一般生物学"/>
        <s v="造園"/>
        <s v="化学工業･燃料､爆発物"/>
        <s v="科学史･事情"/>
        <s v="ｱｼﾞｱ史･東南アジア"/>
        <s v="技術､工学論文･評論･講演集"/>
        <s v="植物地理､植物誌"/>
        <s v="無脊椎動物"/>
        <s v="太陽､太陽物理学"/>
        <s v="社会学"/>
        <s v="森林工学"/>
        <s v="動物地理､動物誌"/>
        <s v="鳥類"/>
        <s v="動物学"/>
        <s v="産業史･事情､物産誌"/>
        <s v="生物学:人類学"/>
        <s v="哺乳類"/>
        <s v="地球科学､地学"/>
        <s v="日本史一般"/>
        <s v="人口､土地､資源"/>
        <s v="社会福祉"/>
        <s v="経済史･事情､経済体制"/>
        <s v="戦争､戦略､戦術"/>
        <s v="兵器､軍事工学"/>
        <s v="植物学"/>
        <s v="教育史･事情"/>
        <s v="政治史･事情"/>
        <s v="世界史､文化史"/>
        <s v="天文学､宇宙科学"/>
        <s v="蔬菜園芸"/>
        <s v="言語学"/>
        <s v="農業基礎学"/>
        <s v="心理学"/>
        <s v="情報学､情報科学"/>
        <s v="日本史関東地方"/>
        <s v="土木力学､建設材料"/>
        <s v="原子力工学"/>
        <e v="#N/A"/>
        <s v="地震学"/>
        <s v="自然科学論文･評論･講演集"/>
        <s v="倫理武士道"/>
        <s v="ジャーナリズム､新聞"/>
        <s v="一般植物学"/>
        <s v="経済学､経済思想"/>
        <s v="水産増殖､養殖業"/>
        <s v="鉄鋼"/>
        <s v="民族学､文化人類学"/>
        <s v="昆虫類"/>
        <s v="地理､地誌､紀行"/>
        <s v="地形学"/>
        <s v="石油"/>
        <s v="心理学*"/>
        <s v="哲学;論文･評論･講演集"/>
        <s v="コケ植物［蘚苔類］"/>
        <s v="個人伝記"/>
        <s v="伝記"/>
        <s v="フランス文学､プロバンス文学*"/>
        <s v="技術史､工学史"/>
        <s v="日本文学"/>
        <s v="地誌･日本"/>
        <s v="写真集"/>
        <s v="財政*" u="1"/>
        <s v="倫理学. 道徳*" u="1"/>
        <s v="論文集. 評論集. 講演集" u="1"/>
        <s v="政治史・事情" u="1"/>
        <s v="アジア史. 東洋史" u="1"/>
        <s v="兵器. 軍事工学" u="1"/>
        <s v="社会科学(論文等)" u="1"/>
        <s v="生物科学. 一般生物学" u="1"/>
        <s v="園芸. 造園" u="1"/>
        <s v="技術.工学(論文等)" u="1"/>
        <s v="戦争. 戦略. 戦術" u="1"/>
        <s v="農業" u="1"/>
        <s v="日本史*" u="1"/>
        <s v="社会科学" u="1"/>
        <s v="動物地理. 動物誌" u="1"/>
        <s v="太陽. 太陽物理学" u="1"/>
        <s v="情報学. 情報科学" u="1"/>
        <s v="自然科学*" u="1"/>
        <s v="天文学. 宇宙科学*" u="1"/>
        <s v="動物学*" u="1"/>
        <s v="人口､ 土地､ 資源" u="1"/>
        <s v="国防. 軍事*" u="1"/>
        <s v="天文学､ 宇宙科学" u="1"/>
        <s v="日本史" u="1"/>
        <s v="森林立地.,造林" u="1"/>
        <s v="民族学､ 文化人類学" u="1"/>
        <s v="ジャーナリズム. 新聞" u="1"/>
        <s v="経済学. 経済思想" u="1"/>
        <s v="倫理学. 道徳" u="1"/>
        <s v="土木力学､ 建設材料" u="1"/>
        <s v="戦争､ 戦略､ 戦術" u="1"/>
        <s v="歴史､世界史､文化史*" u="1"/>
        <s v="政治" u="1"/>
        <s v="産業" u="1"/>
        <s v="技術. 工学" u="1"/>
        <s v="産業史・事情. 物産誌" u="1"/>
        <s v="産業史･事情､ 物産誌" u="1"/>
        <s v="建設工学. 土木工学" u="1"/>
        <s v="燃料､ 爆発物" u="1"/>
        <s v="倫理人生訓､ 教訓" u="1"/>
        <s v="経済史･事情.経済体制" u="1"/>
        <s v="武士道" u="1"/>
        <s v="水産業*" u="1"/>
        <s v="地理. 地誌. 紀行*" u="1"/>
        <s v="兵器､ 軍事工学" u="1"/>
        <s v="土木力学. 建設材料" u="1"/>
        <s v="政治・経済・社会・文化事情" u="1"/>
        <s v="園芸. 造園*" u="1"/>
        <s v="医学. 薬学" u="1"/>
        <s v="外交. 国際問題" u="1"/>
        <s v="技術､工学(論文等)" u="1"/>
        <s v="ジャーナリズム､ 新聞" u="1"/>
        <s v="政治*" u="1"/>
        <s v="産業*" u="1"/>
        <s v="地球科学､ 地学" u="1"/>
        <s v="水産増殖､ 養殖業" u="1"/>
        <s v="社会" u="1"/>
        <s v="総記" u="1"/>
        <s v="教育史・事情" u="1"/>
        <s v="生物科学. 一般生物学*" u="1"/>
        <s v="世界史､ 文化史" u="1"/>
        <s v="太陽､ 太陽物理学" u="1"/>
        <s v="植物学*" u="1"/>
        <s v="経済*" u="1"/>
        <s v="自然科学(論文等)" u="1"/>
        <s v="天文学. 宇宙科学" u="1"/>
        <s v="アジア史. 東洋史*" u="1"/>
        <s v="民族学. 文化人類学" u="1"/>
        <s v="自然科学" u="1"/>
        <s v="社会科学*" u="1"/>
        <s v="地球科学. 地学" u="1"/>
        <s v="地球科学. 地学*" u="1"/>
        <s v="水産増殖. 養殖業" u="1"/>
        <s v="東南アジア" u="1"/>
        <s v="人生訓. 教訓" u="1"/>
        <s v="社会科学論文集､評論集､講演集" u="1"/>
        <s v="化学" u="1"/>
        <s v="地理. 地誌. 紀行" u="1"/>
        <s v="ジャーナリズム. 新聞*" u="1"/>
        <s v="社会*" u="1"/>
        <s v="総記*" u="1"/>
        <s v="技術.工学*" u="1"/>
        <s v="写真. 印刷*" u="1"/>
        <s v="教育" u="1"/>
        <s v="情報学､ 情報科学" u="1"/>
        <s v="植物地理､ 植物誌" u="1"/>
        <s v="哲学" u="1"/>
        <s v="財政" u="1"/>
        <s v="　哺乳類" u="1"/>
        <s v="電気工学" u="1"/>
        <s v="国防. 軍事" u="1"/>
        <s v="林業. 狩猟" u="1"/>
        <s v="科学史・事情" u="1"/>
        <s v="外交､ 国際問題" u="1"/>
        <s v="経済学､ 経済思想" u="1"/>
        <s v="歴史. 世界史. 文化史*" u="1"/>
        <s v="歴史. 世界史. 文化史" u="1"/>
        <s v="生物科学､ 一般生物学" u="1"/>
        <s v="世界史. 文化史" u="1"/>
        <s v="化学工業" u="1"/>
        <s v="倫理人生訓. 教訓" u="1"/>
        <s v="技術.工学" u="1"/>
        <s v="社会:生活・消費者問題" u="1"/>
        <s v="教育*" u="1"/>
        <s v="燃料. 爆発物" u="1"/>
        <s v="動物地理､ 動物誌" u="1"/>
        <s v="植物地理. 植物誌" u="1"/>
        <s v="　鳥類" u="1"/>
        <s v="建設工学.土木工学" u="1"/>
        <s v="社会科学論文集､ 評論集､ 講演集" u="1"/>
        <s v="人口. 土地. 資源" u="1"/>
      </sharedItems>
    </cacheField>
    <cacheField name="収納_x000a_場所" numFmtId="0">
      <sharedItems count="5">
        <s v=""/>
        <s v="Ａ５_x000a_版"/>
        <s v="Ｂ６_x000a_版"/>
        <s v="文庫_x000a_新書"/>
        <s v="大版_x000a_変形"/>
      </sharedItems>
    </cacheField>
    <cacheField name="サイズ" numFmtId="0">
      <sharedItems containsBlank="1"/>
    </cacheField>
    <cacheField name="ﾍﾟｰｼﾞ数_x000a_掲載ﾍﾟｰｼﾞ" numFmtId="0">
      <sharedItems containsBlank="1" containsMixedTypes="1" containsNumber="1" containsInteger="1" minValue="72" maxValue="1238"/>
    </cacheField>
    <cacheField name="幅" numFmtId="0">
      <sharedItems containsBlank="1" containsMixedTypes="1" containsNumber="1" minValue="13" maxValue="23"/>
    </cacheField>
    <cacheField name="高さ" numFmtId="0">
      <sharedItems containsBlank="1" containsMixedTypes="1" containsNumber="1" minValue="18.5" maxValue="29.5"/>
    </cacheField>
    <cacheField name="ISBN_x000a_商品ｺｰﾄﾞ" numFmtId="0">
      <sharedItems containsBlank="1" containsMixedTypes="1" containsNumber="1" containsInteger="1" minValue="97066514" maxValue="9784991042706"/>
    </cacheField>
    <cacheField name="国会図書館ｻｲﾄ" numFmtId="0">
      <sharedItems containsBlank="1" longText="1"/>
    </cacheField>
    <cacheField name="紀伊国屋書店ｻｲﾄ" numFmtId="0">
      <sharedItems containsBlank="1"/>
    </cacheField>
    <cacheField name="貸出先" numFmtId="0">
      <sharedItems count="32">
        <s v=""/>
        <s v="黒川康三"/>
        <s v="栗野哲郎"/>
        <s v="川口章子"/>
        <s v="佐竹誠"/>
        <s v="？"/>
        <s v="谷井一彦"/>
        <s v="金子壮一"/>
        <s v="井上哲夫"/>
        <s v="金子 壮一"/>
        <s v="金子 仁洋"/>
        <s v="岩谷 廣道"/>
        <s v="中川浩之"/>
        <s v="龍野 廣道"/>
        <s v="伊藤友悌"/>
        <s v="中川 浩之"/>
        <s v="佐竹 誠"/>
        <s v="井上 哲夫"/>
        <s v="?"/>
        <s v="谷井 一彦"/>
        <s v="金子仁洋"/>
        <s v="栗野 哲郎"/>
        <s v="大森弘一郎"/>
        <s v="？大森弘一郎"/>
        <s v="池上徹彦"/>
        <s v="黒川康正"/>
        <s v="杉山顕一"/>
        <s v="国井宏和"/>
        <s v="村松 紀民夫"/>
        <s v="下田俊享"/>
        <s v="下田保幸" u="1"/>
        <s v="？中川 浩之" u="1"/>
      </sharedItems>
    </cacheField>
    <cacheField name="貸出日" numFmtId="176">
      <sharedItems containsDate="1" containsMixedTypes="1" minDate="2017-02-02T00:00:00" maxDate="2019-11-08T00:00:00"/>
    </cacheField>
    <cacheField name="返却_x000a_予定日" numFmtId="176">
      <sharedItems containsDate="1" containsMixedTypes="1" minDate="2017-03-02T00:00:00" maxDate="2019-11-10T00:00:00"/>
    </cacheField>
    <cacheField name="返却日" numFmtId="176">
      <sharedItems containsDate="1" containsMixedTypes="1" minDate="2017-03-02T00:00:00" maxDate="2019-11-08T00:00:00" count="30">
        <s v=""/>
        <d v="2019-08-01T00:00:00"/>
        <d v="2019-04-04T00:00:00"/>
        <d v="2019-04-05T00:00:00"/>
        <d v="2018-03-01T00:00:00"/>
        <d v="2018-05-17T00:00:00"/>
        <d v="2018-09-06T00:00:00"/>
        <d v="2018-08-02T00:00:00"/>
        <d v="2019-10-03T00:00:00"/>
        <d v="2017-12-07T00:00:00"/>
        <d v="2017-07-08T00:00:00"/>
        <d v="2019-11-07T00:00:00"/>
        <d v="2017-03-02T00:00:00"/>
        <d v="2017-11-02T00:00:00"/>
        <d v="2018-07-08T00:00:00"/>
        <d v="2017-04-06T00:00:00"/>
        <d v="2017-07-06T00:00:00"/>
        <d v="2017-08-03T00:00:00"/>
        <d v="2019-02-07T00:00:00"/>
        <d v="2019-04-12T00:00:00"/>
        <d v="2019-07-04T00:00:00"/>
        <d v="2019-03-07T00:00:00"/>
        <d v="2018-04-05T00:00:00"/>
        <d v="2019-09-05T00:00:00"/>
        <d v="2018-10-04T00:00:00"/>
        <d v="2019-05-09T00:00:00"/>
        <d v="2019-06-06T00:00:00"/>
        <d v="2018-12-06T00:00:00"/>
        <s v="？"/>
        <s v="×" u="1"/>
      </sharedItems>
    </cacheField>
    <cacheField name="入力順" numFmtId="49">
      <sharedItems containsBlank="1"/>
    </cacheField>
    <cacheField name="貸出先2" numFmtId="0">
      <sharedItems containsBlank="1"/>
    </cacheField>
    <cacheField name="貸出日2" numFmtId="176">
      <sharedItems containsDate="1" containsBlank="1" containsMixedTypes="1" minDate="2017-02-02T00:00:00" maxDate="2019-11-08T00:00:00"/>
    </cacheField>
    <cacheField name="返却_x000a_予定日2" numFmtId="176">
      <sharedItems containsDate="1" containsBlank="1" containsMixedTypes="1" minDate="2017-03-02T00:00:00" maxDate="2019-11-10T00:00:00"/>
    </cacheField>
    <cacheField name="返却日2" numFmtId="176">
      <sharedItems containsDate="1" containsBlank="1" containsMixedTypes="1" minDate="2017-03-02T00:00:00" maxDate="2019-11-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m/>
    <x v="0"/>
  </r>
  <r>
    <m/>
    <x v="0"/>
  </r>
  <r>
    <m/>
    <x v="0"/>
  </r>
  <r>
    <m/>
    <x v="0"/>
  </r>
  <r>
    <m/>
    <x v="0"/>
  </r>
  <r>
    <m/>
    <x v="0"/>
  </r>
  <r>
    <m/>
    <x v="0"/>
  </r>
  <r>
    <d v="2018-07-05T00:00:00"/>
    <x v="1"/>
  </r>
  <r>
    <m/>
    <x v="0"/>
  </r>
  <r>
    <m/>
    <x v="0"/>
  </r>
  <r>
    <m/>
    <x v="0"/>
  </r>
  <r>
    <m/>
    <x v="0"/>
  </r>
  <r>
    <m/>
    <x v="0"/>
  </r>
  <r>
    <m/>
    <x v="0"/>
  </r>
  <r>
    <m/>
    <x v="0"/>
  </r>
  <r>
    <m/>
    <x v="0"/>
  </r>
  <r>
    <m/>
    <x v="0"/>
  </r>
  <r>
    <m/>
    <x v="0"/>
  </r>
  <r>
    <m/>
    <x v="0"/>
  </r>
  <r>
    <m/>
    <x v="0"/>
  </r>
  <r>
    <m/>
    <x v="0"/>
  </r>
  <r>
    <m/>
    <x v="0"/>
  </r>
  <r>
    <m/>
    <x v="0"/>
  </r>
  <r>
    <m/>
    <x v="0"/>
  </r>
  <r>
    <m/>
    <x v="0"/>
  </r>
  <r>
    <m/>
    <x v="0"/>
  </r>
  <r>
    <m/>
    <x v="0"/>
  </r>
  <r>
    <m/>
    <x v="0"/>
  </r>
  <r>
    <m/>
    <x v="0"/>
  </r>
  <r>
    <m/>
    <x v="0"/>
  </r>
  <r>
    <m/>
    <x v="0"/>
  </r>
  <r>
    <m/>
    <x v="0"/>
  </r>
  <r>
    <m/>
    <x v="0"/>
  </r>
  <r>
    <m/>
    <x v="0"/>
  </r>
  <r>
    <m/>
    <x v="0"/>
  </r>
  <r>
    <m/>
    <x v="0"/>
  </r>
  <r>
    <d v="2018-04-05T00:00:00"/>
    <x v="1"/>
  </r>
  <r>
    <m/>
    <x v="0"/>
  </r>
  <r>
    <m/>
    <x v="0"/>
  </r>
  <r>
    <m/>
    <x v="0"/>
  </r>
  <r>
    <m/>
    <x v="0"/>
  </r>
  <r>
    <m/>
    <x v="0"/>
  </r>
  <r>
    <m/>
    <x v="0"/>
  </r>
  <r>
    <m/>
    <x v="0"/>
  </r>
  <r>
    <m/>
    <x v="0"/>
  </r>
  <r>
    <m/>
    <x v="0"/>
  </r>
  <r>
    <m/>
    <x v="0"/>
  </r>
  <r>
    <m/>
    <x v="0"/>
  </r>
  <r>
    <d v="2017-12-07T00:00:00"/>
    <x v="2"/>
  </r>
  <r>
    <d v="2017-12-07T00:00:00"/>
    <x v="2"/>
  </r>
  <r>
    <m/>
    <x v="0"/>
  </r>
  <r>
    <m/>
    <x v="0"/>
  </r>
  <r>
    <m/>
    <x v="0"/>
  </r>
  <r>
    <m/>
    <x v="0"/>
  </r>
  <r>
    <m/>
    <x v="0"/>
  </r>
  <r>
    <m/>
    <x v="0"/>
  </r>
  <r>
    <m/>
    <x v="0"/>
  </r>
  <r>
    <m/>
    <x v="0"/>
  </r>
  <r>
    <m/>
    <x v="0"/>
  </r>
  <r>
    <m/>
    <x v="0"/>
  </r>
  <r>
    <m/>
    <x v="0"/>
  </r>
  <r>
    <m/>
    <x v="0"/>
  </r>
  <r>
    <m/>
    <x v="0"/>
  </r>
  <r>
    <m/>
    <x v="0"/>
  </r>
  <r>
    <m/>
    <x v="0"/>
  </r>
  <r>
    <m/>
    <x v="0"/>
  </r>
  <r>
    <m/>
    <x v="0"/>
  </r>
  <r>
    <m/>
    <x v="0"/>
  </r>
  <r>
    <m/>
    <x v="0"/>
  </r>
  <r>
    <m/>
    <x v="0"/>
  </r>
  <r>
    <d v="2018-07-05T00:00:00"/>
    <x v="1"/>
  </r>
  <r>
    <d v="2018-07-05T00:00:00"/>
    <x v="1"/>
  </r>
  <r>
    <m/>
    <x v="0"/>
  </r>
  <r>
    <m/>
    <x v="0"/>
  </r>
  <r>
    <m/>
    <x v="0"/>
  </r>
  <r>
    <m/>
    <x v="0"/>
  </r>
  <r>
    <m/>
    <x v="0"/>
  </r>
  <r>
    <d v="2017-12-07T00:00:00"/>
    <x v="2"/>
  </r>
  <r>
    <d v="2017-11-02T00:00:00"/>
    <x v="2"/>
  </r>
  <r>
    <d v="2017-11-02T00:00:00"/>
    <x v="2"/>
  </r>
  <r>
    <d v="2017-06-02T00:00:00"/>
    <x v="2"/>
  </r>
  <r>
    <m/>
    <x v="0"/>
  </r>
  <r>
    <m/>
    <x v="0"/>
  </r>
  <r>
    <m/>
    <x v="0"/>
  </r>
  <r>
    <m/>
    <x v="0"/>
  </r>
  <r>
    <m/>
    <x v="0"/>
  </r>
  <r>
    <m/>
    <x v="0"/>
  </r>
  <r>
    <d v="2017-02-02T00:00:00"/>
    <x v="2"/>
  </r>
  <r>
    <m/>
    <x v="0"/>
  </r>
  <r>
    <d v="2018-06-07T00:00:00"/>
    <x v="1"/>
  </r>
  <r>
    <m/>
    <x v="0"/>
  </r>
  <r>
    <d v="2017-10-15T00:00:00"/>
    <x v="2"/>
  </r>
  <r>
    <d v="2018-06-07T00:00:00"/>
    <x v="1"/>
  </r>
  <r>
    <d v="2017-02-02T00:00:00"/>
    <x v="2"/>
  </r>
  <r>
    <m/>
    <x v="0"/>
  </r>
  <r>
    <m/>
    <x v="0"/>
  </r>
  <r>
    <m/>
    <x v="0"/>
  </r>
  <r>
    <d v="2018-07-05T00:00:00"/>
    <x v="1"/>
  </r>
  <r>
    <m/>
    <x v="0"/>
  </r>
  <r>
    <d v="2017-05-11T00:00:00"/>
    <x v="2"/>
  </r>
  <r>
    <d v="2017-05-11T00:00:00"/>
    <x v="2"/>
  </r>
  <r>
    <d v="2017-11-02T00:00:00"/>
    <x v="2"/>
  </r>
  <r>
    <d v="2017-07-11T00:00:00"/>
    <x v="2"/>
  </r>
  <r>
    <m/>
    <x v="0"/>
  </r>
  <r>
    <m/>
    <x v="0"/>
  </r>
  <r>
    <m/>
    <x v="0"/>
  </r>
  <r>
    <d v="2018-05-07T00:00:00"/>
    <x v="1"/>
  </r>
  <r>
    <m/>
    <x v="0"/>
  </r>
  <r>
    <m/>
    <x v="0"/>
  </r>
  <r>
    <m/>
    <x v="0"/>
  </r>
  <r>
    <m/>
    <x v="0"/>
  </r>
  <r>
    <d v="2018-10-04T00:00:00"/>
    <x v="1"/>
  </r>
  <r>
    <d v="2018-09-06T00:00:00"/>
    <x v="1"/>
  </r>
  <r>
    <d v="2018-04-05T00:00:00"/>
    <x v="1"/>
  </r>
  <r>
    <d v="2018-04-05T00:00:00"/>
    <x v="1"/>
  </r>
  <r>
    <d v="2018-03-01T00:00:00"/>
    <x v="1"/>
  </r>
  <r>
    <m/>
    <x v="0"/>
  </r>
  <r>
    <d v="2018-03-01T00:00:00"/>
    <x v="1"/>
  </r>
  <r>
    <d v="2018-02-01T00:00:00"/>
    <x v="1"/>
  </r>
  <r>
    <m/>
    <x v="0"/>
  </r>
  <r>
    <m/>
    <x v="0"/>
  </r>
  <r>
    <m/>
    <x v="0"/>
  </r>
  <r>
    <m/>
    <x v="0"/>
  </r>
  <r>
    <d v="2018-02-01T00:00:00"/>
    <x v="1"/>
  </r>
  <r>
    <m/>
    <x v="0"/>
  </r>
  <r>
    <d v="2018-09-06T00:00:00"/>
    <x v="1"/>
  </r>
  <r>
    <d v="2018-09-06T00:00:00"/>
    <x v="1"/>
  </r>
  <r>
    <m/>
    <x v="0"/>
  </r>
  <r>
    <m/>
    <x v="0"/>
  </r>
  <r>
    <d v="2018-09-06T00:00:00"/>
    <x v="1"/>
  </r>
  <r>
    <m/>
    <x v="0"/>
  </r>
  <r>
    <m/>
    <x v="0"/>
  </r>
  <r>
    <d v="2018-09-06T00:00:00"/>
    <x v="1"/>
  </r>
  <r>
    <m/>
    <x v="0"/>
  </r>
  <r>
    <d v="2018-09-06T00:00:00"/>
    <x v="1"/>
  </r>
  <r>
    <m/>
    <x v="0"/>
  </r>
  <r>
    <d v="2018-09-06T00:00:00"/>
    <x v="1"/>
  </r>
  <r>
    <d v="2018-09-06T00:00:00"/>
    <x v="1"/>
  </r>
  <r>
    <d v="2018-09-06T00:00:00"/>
    <x v="1"/>
  </r>
  <r>
    <d v="2018-09-06T00:00:00"/>
    <x v="1"/>
  </r>
  <r>
    <d v="2018-09-06T00:00:00"/>
    <x v="1"/>
  </r>
  <r>
    <d v="2018-09-06T00:00:00"/>
    <x v="1"/>
  </r>
  <r>
    <m/>
    <x v="0"/>
  </r>
  <r>
    <d v="2018-10-04T00:00:00"/>
    <x v="1"/>
  </r>
  <r>
    <d v="2018-10-04T00:00:00"/>
    <x v="1"/>
  </r>
  <r>
    <d v="2018-09-06T00:00:00"/>
    <x v="1"/>
  </r>
  <r>
    <m/>
    <x v="0"/>
  </r>
  <r>
    <d v="2018-09-06T00:00:00"/>
    <x v="1"/>
  </r>
  <r>
    <d v="2018-11-01T00:00:00"/>
    <x v="1"/>
  </r>
  <r>
    <m/>
    <x v="0"/>
  </r>
  <r>
    <m/>
    <x v="0"/>
  </r>
  <r>
    <m/>
    <x v="0"/>
  </r>
  <r>
    <m/>
    <x v="0"/>
  </r>
  <r>
    <m/>
    <x v="0"/>
  </r>
  <r>
    <m/>
    <x v="0"/>
  </r>
  <r>
    <m/>
    <x v="0"/>
  </r>
  <r>
    <m/>
    <x v="0"/>
  </r>
  <r>
    <m/>
    <x v="0"/>
  </r>
  <r>
    <m/>
    <x v="0"/>
  </r>
  <r>
    <m/>
    <x v="0"/>
  </r>
  <r>
    <m/>
    <x v="0"/>
  </r>
  <r>
    <m/>
    <x v="0"/>
  </r>
  <r>
    <m/>
    <x v="0"/>
  </r>
  <r>
    <m/>
    <x v="0"/>
  </r>
  <r>
    <m/>
    <x v="0"/>
  </r>
  <r>
    <m/>
    <x v="0"/>
  </r>
  <r>
    <m/>
    <x v="0"/>
  </r>
  <r>
    <m/>
    <x v="0"/>
  </r>
  <r>
    <m/>
    <x v="0"/>
  </r>
  <r>
    <m/>
    <x v="0"/>
  </r>
  <r>
    <m/>
    <x v="0"/>
  </r>
  <r>
    <m/>
    <x v="0"/>
  </r>
  <r>
    <m/>
    <x v="0"/>
  </r>
  <r>
    <m/>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0">
  <r>
    <x v="0"/>
    <x v="0"/>
    <x v="0"/>
    <x v="0"/>
    <x v="0"/>
    <m/>
    <m/>
    <m/>
    <m/>
    <m/>
    <m/>
    <x v="0"/>
    <m/>
    <m/>
    <m/>
    <m/>
    <m/>
    <x v="0"/>
    <x v="0"/>
    <m/>
    <x v="0"/>
    <x v="0"/>
    <x v="0"/>
    <m/>
    <m/>
    <m/>
    <m/>
    <m/>
    <m/>
    <m/>
    <x v="0"/>
    <s v=""/>
    <s v=""/>
    <x v="0"/>
    <s v="5-05"/>
    <m/>
    <m/>
    <m/>
    <m/>
  </r>
  <r>
    <x v="1"/>
    <x v="1"/>
    <x v="1"/>
    <x v="1"/>
    <x v="1"/>
    <m/>
    <s v="2000年･人間と環境への提言"/>
    <m/>
    <m/>
    <s v="地球の有限性に世界の経済・社会システムを適応させ､明日の世代に住みよい地球環境を引き継いでいくために､われわれは今､何を知り､何を考え､どう行動すべきなのか｡「地球白書」は､その最良の指針である｡"/>
    <m/>
    <x v="1"/>
    <m/>
    <s v="本田幸雄監訳"/>
    <s v="ダイヤモンド社"/>
    <m/>
    <m/>
    <x v="1"/>
    <x v="1"/>
    <n v="2990"/>
    <x v="1"/>
    <x v="1"/>
    <x v="1"/>
    <s v="A5"/>
    <s v="364p"/>
    <n v="15.5"/>
    <n v="21.5"/>
    <n v="9784478870037"/>
    <m/>
    <m/>
    <x v="0"/>
    <s v=""/>
    <s v=""/>
    <x v="0"/>
    <s v="3-18"/>
    <m/>
    <m/>
    <m/>
    <m/>
  </r>
  <r>
    <x v="2"/>
    <x v="1"/>
    <x v="1"/>
    <x v="2"/>
    <x v="2"/>
    <m/>
    <s v="新･世界環境保全戦略"/>
    <m/>
    <s v="21世紀に生き残るために－地球ｻﾐｯﾄ屁の指針_x000a_IUCN国際自然保護連合/UNEP国際環境計画/WWF世界自然保護基金"/>
    <s v="21世紀に生き残るために－地球ｻﾐｯﾄ屁の指針_x000a_1992年６月のリオデジャネイロ地球サミットへの指針として,国際自然保護連合／国連環境計画／世界自然保護基金の三者が協議を重ね作成した教書｡「持続可能な生活様式実現のために,地球を大切にする方策」を具体的に提示｡"/>
    <m/>
    <x v="2"/>
    <s v="国連環境計画/世界自然保護基金【著】"/>
    <s v="世界自然保護基金日本委員会【訳】"/>
    <m/>
    <m/>
    <m/>
    <x v="2"/>
    <x v="2"/>
    <n v="3500"/>
    <x v="2"/>
    <x v="1"/>
    <x v="1"/>
    <s v="A5"/>
    <s v="358p"/>
    <m/>
    <s v="21X15cm"/>
    <n v="9784093870818"/>
    <m/>
    <m/>
    <x v="0"/>
    <s v=""/>
    <s v=""/>
    <x v="0"/>
    <s v="4-01"/>
    <m/>
    <m/>
    <m/>
    <m/>
  </r>
  <r>
    <x v="3"/>
    <x v="2"/>
    <x v="2"/>
    <x v="3"/>
    <x v="3"/>
    <m/>
    <s v="日本を変える・世界を変える"/>
    <m/>
    <m/>
    <m/>
    <s v="第１章:環境問題の根本は人間の「生き方」､第２章:環境に配慮しない経済の不経済､第３章:科学技術は環境問題を解決できるか､第４章:環境外交を国際貢献の柱に､第５章:地球を守るための政策に関する私の提言､第６章:かけがえのない地球のために"/>
    <x v="3"/>
    <m/>
    <m/>
    <s v="プレジデント社"/>
    <m/>
    <m/>
    <x v="3"/>
    <x v="3"/>
    <n v="1500"/>
    <x v="3"/>
    <x v="1"/>
    <x v="2"/>
    <s v="B6"/>
    <s v="261p"/>
    <s v="14cm"/>
    <s v="20cm"/>
    <n v="9784833490016"/>
    <m/>
    <m/>
    <x v="0"/>
    <s v=""/>
    <s v=""/>
    <x v="0"/>
    <s v="1-09"/>
    <m/>
    <m/>
    <m/>
    <m/>
  </r>
  <r>
    <x v="4"/>
    <x v="1"/>
    <x v="1"/>
    <x v="4"/>
    <x v="4"/>
    <m/>
    <m/>
    <m/>
    <m/>
    <s v="知りたい言葉から最新情報まで１７００のキーワードがすぐひける｡巻頭に９２年ブラジル地球サミットの成果や今後の課題,また国内外の最新の環境問題について解説｡生活や家庭など身近な環境用語を満載｡政治・経済,社会システムと環境のかかわりについても収録｡巻末には参考文献と環境年表,そしてわかりやすい索引｡"/>
    <m/>
    <x v="4"/>
    <s v="根本順吉,山田國廣監修"/>
    <m/>
    <s v="三省堂"/>
    <m/>
    <m/>
    <x v="4"/>
    <x v="4"/>
    <n v="2233"/>
    <x v="4"/>
    <x v="1"/>
    <x v="1"/>
    <s v="A5"/>
    <s v="390p"/>
    <n v="14.7"/>
    <n v="21"/>
    <n v="9784385153575"/>
    <m/>
    <m/>
    <x v="0"/>
    <s v=""/>
    <s v=""/>
    <x v="0"/>
    <s v="3-05"/>
    <m/>
    <m/>
    <m/>
    <m/>
  </r>
  <r>
    <x v="5"/>
    <x v="3"/>
    <x v="3"/>
    <x v="5"/>
    <x v="5"/>
    <m/>
    <s v="環境倫理の文明史"/>
    <m/>
    <m/>
    <s v="文明は自然破壊の上に立脚していた｡自然と人間の新たな関係づくりのために,自然思想と保護運動を軸に環境倫理学の歴史をひもとく｡_x000a_倫理の拡大と急進的環境主義の展開"/>
    <m/>
    <x v="5"/>
    <m/>
    <s v="岡崎 洋監修  松野 弘訳"/>
    <s v="TBSブリタニカ"/>
    <m/>
    <m/>
    <x v="5"/>
    <x v="5"/>
    <n v="3800"/>
    <x v="1"/>
    <x v="1"/>
    <x v="2"/>
    <s v="B6"/>
    <s v="431p"/>
    <m/>
    <s v="20cm"/>
    <n v="9784484931128"/>
    <m/>
    <m/>
    <x v="0"/>
    <s v=""/>
    <s v=""/>
    <x v="0"/>
    <s v="1-29"/>
    <m/>
    <m/>
    <m/>
    <m/>
  </r>
  <r>
    <x v="6"/>
    <x v="2"/>
    <x v="2"/>
    <x v="6"/>
    <x v="6"/>
    <m/>
    <s v="「環境に係る税･課徴金等の経済的手法研究会」"/>
    <m/>
    <m/>
    <s v="「環境に係る税･課徴金等の経済的手法研究会」最終報告_x000a_①諸外国の環境税の状況;温暖化対策としての経済的手法についての主な論点・選択肢 ②地球温暖化問題及び対策についての基礎的認識etc"/>
    <m/>
    <x v="6"/>
    <m/>
    <m/>
    <s v="ぎょうせい"/>
    <m/>
    <m/>
    <x v="6"/>
    <x v="6"/>
    <n v="1600"/>
    <x v="5"/>
    <x v="2"/>
    <x v="1"/>
    <s v="A5"/>
    <s v="129p"/>
    <m/>
    <s v="21cm"/>
    <n v="9784324053416"/>
    <m/>
    <m/>
    <x v="0"/>
    <s v=""/>
    <s v=""/>
    <x v="0"/>
    <s v="1-07"/>
    <m/>
    <m/>
    <m/>
    <m/>
  </r>
  <r>
    <x v="7"/>
    <x v="4"/>
    <x v="4"/>
    <x v="7"/>
    <x v="7"/>
    <m/>
    <s v="緑の生態系への旅"/>
    <m/>
    <m/>
    <s v="森,湖,山,川,海―私たちをとりまく大自然は,驚異的なまでに精緻な生命維持装置だ｡それがいま,温暖化,酸性雨,石油流出など致命的な危機にさらされている｡はたして,地球は生きのびられるのか？豊かな生態系に恵まれた「最後の楽園」へ,第一級の生態学者が調査に旅立った｡ｻｹが遡るｱﾗｽｶの川,ﾏﾝｸﾞﾛｰﾌﾞの繁るﾌﾛﾘﾀﾞの湿原,ｱﾏｿﾞﾝ流域の熱帯雨林,ｼﾞｬﾜの海のｻﾝｺﾞ礁域,野生動物の宝庫ﾁﾍﾞｯﾄ高原…｡精力的なﾌｨｰﾙﾄﾞﾜｰｸと最先端の研究をもとに,自然と人間の共生の可能性をさぐる｡"/>
    <m/>
    <x v="7"/>
    <m/>
    <s v="網野ゆき子訳"/>
    <s v="晶文社"/>
    <m/>
    <m/>
    <x v="7"/>
    <x v="7"/>
    <n v="2600"/>
    <x v="1"/>
    <x v="1"/>
    <x v="1"/>
    <s v="A5"/>
    <s v="206p"/>
    <n v="15.5"/>
    <n v="21.5"/>
    <n v="9784794963376"/>
    <m/>
    <m/>
    <x v="1"/>
    <d v="2018-07-05T00:00:00"/>
    <d v="2018-08-02T00:00:00"/>
    <x v="1"/>
    <s v="1-20"/>
    <s v="黒川康三"/>
    <d v="2018-07-05T00:00:00"/>
    <d v="2018-08-02T00:00:00"/>
    <d v="2019-08-01T00:00:00"/>
  </r>
  <r>
    <x v="8"/>
    <x v="5"/>
    <x v="5"/>
    <x v="8"/>
    <x v="8"/>
    <m/>
    <s v="暮らしのかたちを考える"/>
    <m/>
    <m/>
    <s v="環境ホルモンは生物やヒトにどんな影響を与えているのか｡化学物質に囲まれたわれわれは,暮らしをどう変えていけばよいのだろうか｡"/>
    <m/>
    <x v="8"/>
    <m/>
    <m/>
    <s v="ダイヤモンド社"/>
    <m/>
    <m/>
    <x v="8"/>
    <x v="8"/>
    <n v="1600"/>
    <x v="6"/>
    <x v="3"/>
    <x v="2"/>
    <s v="B6"/>
    <s v="229p"/>
    <m/>
    <s v="19cm"/>
    <n v="9784478870754"/>
    <m/>
    <m/>
    <x v="0"/>
    <s v=""/>
    <s v=""/>
    <x v="0"/>
    <s v="1-26"/>
    <m/>
    <m/>
    <m/>
    <m/>
  </r>
  <r>
    <x v="9"/>
    <x v="5"/>
    <x v="5"/>
    <x v="9"/>
    <x v="9"/>
    <m/>
    <m/>
    <m/>
    <m/>
    <s v="日本の将来は大丈夫なのか！日本国民が安心して暮らせる世の中にするにはどうすればよいのか｡環境ホルモンの問題を通じてそれを考えるのが本書の狙いである｡_x000a_日本版「奪われし未来」｡本当に何が安全な暮らしなのかを冷静に分析し，日本の危機的状況を告げる｡海外の最新論文をふくめ，膨大な参考資料を添付｡"/>
    <m/>
    <x v="9"/>
    <m/>
    <m/>
    <s v="東京書籍"/>
    <m/>
    <m/>
    <x v="9"/>
    <x v="9"/>
    <n v="1700"/>
    <x v="6"/>
    <x v="3"/>
    <x v="2"/>
    <s v="B6"/>
    <s v="303p"/>
    <m/>
    <s v="20cm"/>
    <n v="9784487793549"/>
    <m/>
    <m/>
    <x v="0"/>
    <s v=""/>
    <s v=""/>
    <x v="0"/>
    <s v="1-32"/>
    <m/>
    <m/>
    <m/>
    <m/>
  </r>
  <r>
    <x v="10"/>
    <x v="5"/>
    <x v="5"/>
    <x v="10"/>
    <x v="10"/>
    <m/>
    <s v="問題解決へのシステムづくり"/>
    <m/>
    <m/>
    <s v="あなたは化学物質汚染から身を守れますか？消費者としての賢い選択､政府・自治体の取組み､諸外国の事例､測定分析依頼方法､話題のＰＲＴＲなどを紹介し､化学物質汚染から身を守るためのシステムづくりを提案。"/>
    <m/>
    <x v="10"/>
    <m/>
    <m/>
    <s v="ぎょうせい"/>
    <m/>
    <m/>
    <x v="10"/>
    <x v="10"/>
    <n v="2200"/>
    <x v="1"/>
    <x v="1"/>
    <x v="1"/>
    <s v="A5"/>
    <s v="244p"/>
    <m/>
    <s v="22cm"/>
    <n v="9784324057391"/>
    <m/>
    <m/>
    <x v="0"/>
    <s v=""/>
    <s v=""/>
    <x v="0"/>
    <s v="1-03"/>
    <m/>
    <m/>
    <m/>
    <m/>
  </r>
  <r>
    <x v="11"/>
    <x v="2"/>
    <x v="2"/>
    <x v="11"/>
    <x v="11"/>
    <m/>
    <s v="21世紀の課題に挑む企業人"/>
    <m/>
    <m/>
    <s v="深刻化する環境問題に対処するため，企業は何ができるのか，どこへ向かおうとしているのか．トヨタ自動車，富士ゼロックスなど，日本を代表する企業人18人が，21世紀への公約として，様々な実践や経営戦略を語る．"/>
    <m/>
    <x v="11"/>
    <s v="豊田章一郎 後藤康男 山路敬三 山之内秀一郎 谷口正次 岡田卓也 岡部敬一郎 藤村宏幸 小林陽太郎 樋口廣太郎 渡辺 環 今村一輔 山本幸助 牛尾治朗 津室隆夫 安西邦夫 福原義春 那須 翔"/>
    <m/>
    <s v="岩波書店"/>
    <m/>
    <m/>
    <x v="11"/>
    <x v="11"/>
    <n v="1800"/>
    <x v="7"/>
    <x v="1"/>
    <x v="2"/>
    <s v="B6"/>
    <s v="259p"/>
    <m/>
    <s v="20cm"/>
    <n v="9784000013895"/>
    <m/>
    <m/>
    <x v="0"/>
    <s v=""/>
    <s v=""/>
    <x v="0"/>
    <s v="1-14"/>
    <m/>
    <m/>
    <m/>
    <m/>
  </r>
  <r>
    <x v="12"/>
    <x v="6"/>
    <x v="6"/>
    <x v="12"/>
    <x v="12"/>
    <m/>
    <s v="ｴｺﾛｼﾞｶﾙ･ﾋｽﾄﾘｰの試み　黄河の水は澄んでいた"/>
    <m/>
    <s v="黄河の水は澄んでいた_x000a_過去と未来の「見えない森」をつなぐ時空の旅の招待"/>
    <s v="黄河の水は澄んでいた_x000a_中国の文明の歴史は森林を切り拓いてきた歴史でもある．「詩経」や「楚辞」の文中に残るかつてあったはずの「見えない森」．その森の再生を目指して緑化運動を続ける若き歴史学者が瑞々しい筆致で綴る「森から見た中国史」．"/>
    <m/>
    <x v="12"/>
    <m/>
    <m/>
    <s v="岩波書店"/>
    <m/>
    <m/>
    <x v="12"/>
    <x v="12"/>
    <n v="2800"/>
    <x v="8"/>
    <x v="4"/>
    <x v="2"/>
    <s v="B6"/>
    <s v="259p"/>
    <m/>
    <s v="20cm"/>
    <n v="9784000252850"/>
    <m/>
    <m/>
    <x v="2"/>
    <d v="2019-01-10T00:00:00"/>
    <d v="2019-02-06T00:00:00"/>
    <x v="0"/>
    <s v="3-17"/>
    <s v="栗野哲郎"/>
    <d v="2019-01-10T00:00:00"/>
    <d v="2019-02-06T00:00:00"/>
    <m/>
  </r>
  <r>
    <x v="13"/>
    <x v="7"/>
    <x v="7"/>
    <x v="13"/>
    <x v="13"/>
    <m/>
    <m/>
    <m/>
    <m/>
    <s v="&lt;無し＞"/>
    <s v="&lt;無し&gt;"/>
    <x v="13"/>
    <s v="文・天笠智祐 絵・勝又 進"/>
    <m/>
    <s v="高文研"/>
    <s v="00-14"/>
    <m/>
    <x v="13"/>
    <x v="13"/>
    <n v="1200"/>
    <x v="9"/>
    <x v="5"/>
    <x v="2"/>
    <s v="B6"/>
    <s v="254p"/>
    <m/>
    <m/>
    <n v="9784874980491"/>
    <m/>
    <m/>
    <x v="0"/>
    <s v=""/>
    <s v=""/>
    <x v="0"/>
    <s v="1-12"/>
    <m/>
    <m/>
    <m/>
    <m/>
  </r>
  <r>
    <x v="14"/>
    <x v="5"/>
    <x v="5"/>
    <x v="14"/>
    <x v="14"/>
    <m/>
    <s v="有害化学物質対策―NGOの提案"/>
    <m/>
    <m/>
    <s v="環境ホルモンの危険性は,これまでの毒物の働きとはまったく違う｡私たちは考えの枠組みを変えていかなければならない｡"/>
    <m/>
    <x v="14"/>
    <m/>
    <m/>
    <s v="リム出版社"/>
    <s v="00-"/>
    <m/>
    <x v="14"/>
    <x v="14"/>
    <n v="1800"/>
    <x v="1"/>
    <x v="1"/>
    <x v="2"/>
    <s v="B6"/>
    <s v="220p"/>
    <m/>
    <s v="19cm"/>
    <n v="9784898001301"/>
    <m/>
    <m/>
    <x v="0"/>
    <s v=""/>
    <s v=""/>
    <x v="0"/>
    <s v="1-28"/>
    <m/>
    <m/>
    <m/>
    <m/>
  </r>
  <r>
    <x v="15"/>
    <x v="2"/>
    <x v="2"/>
    <x v="15"/>
    <x v="15"/>
    <m/>
    <s v="日本と中国は世界の「巨龍」になれるか"/>
    <m/>
    <s v="お金儲けはよいことである!!中国経済のｴﾈﾙｷﾞｰは「片手にｿﾛﾊﾞﾝ､片手に論語」にある｡「ﾋﾞｼﾞﾈｽと孔子」この絶妙ななﾊﾞﾗﾝｽ感覚にこそ日本と中国が21世紀を生き抜く知恵がある!!"/>
    <s v="“儒商”という､儒教の精神を持った商人という意味である｡お金儲けも巧みだが､社会的貢献についても考える賢い商人である｡1988年､ﾉｰﾍﾞﾙ賞受賞者がﾊﾟﾘに集まり発表された共同宣言が､「人類が､来るべき21世紀に向かって生き残りの努力を行おうとするならば､2500年の昔にさかのぼり､中国の孔子の知恵に学ばなければならない」来るべき新世紀に向け､孔子の思想を大きく評価した｡日本と中国が21世紀に､どうﾀﾞｲﾅﾐｯｸに変わっていくかを､孔子の観点から考えてみた｡"/>
    <m/>
    <x v="15"/>
    <m/>
    <m/>
    <s v="講談社"/>
    <m/>
    <m/>
    <x v="15"/>
    <x v="15"/>
    <n v="1500"/>
    <x v="10"/>
    <x v="6"/>
    <x v="2"/>
    <s v="B6"/>
    <s v="226p"/>
    <m/>
    <s v="20cm"/>
    <n v="9784062101325"/>
    <m/>
    <m/>
    <x v="0"/>
    <s v=""/>
    <s v=""/>
    <x v="0"/>
    <s v="3-12"/>
    <m/>
    <m/>
    <m/>
    <m/>
  </r>
  <r>
    <x v="16"/>
    <x v="2"/>
    <x v="2"/>
    <x v="16"/>
    <x v="16"/>
    <m/>
    <s v="時代ﾘｰﾀﾞｰとしてあるべき姿勢とは!?"/>
    <m/>
    <s v="指導者と呼ぶにふさわしい人物がいない時代ﾘｰﾀﾞｰとしてあるべき姿勢とは!?指導者のための人間学/恩田木工･大石内蔵助･勝海舟･高橋泥舟･山鹿素行･橋本佐内に学ぶ"/>
    <m/>
    <m/>
    <x v="16"/>
    <m/>
    <m/>
    <s v="日本心身修学協会出版部"/>
    <m/>
    <m/>
    <x v="16"/>
    <x v="16"/>
    <n v="1800"/>
    <x v="11"/>
    <x v="7"/>
    <x v="2"/>
    <s v="B6"/>
    <s v="259p"/>
    <m/>
    <s v="19cm"/>
    <n v="9784931359062"/>
    <m/>
    <m/>
    <x v="0"/>
    <s v=""/>
    <s v=""/>
    <x v="0"/>
    <s v="3-13"/>
    <m/>
    <m/>
    <m/>
    <m/>
  </r>
  <r>
    <x v="17"/>
    <x v="6"/>
    <x v="6"/>
    <x v="17"/>
    <x v="17"/>
    <m/>
    <s v="知っていますか?森と木の科学 森への誘い"/>
    <m/>
    <s v="知っていますか？森と木の科学。ミクロの世界から地球的規模の話まで､おもしろくて､ためになる森林の秘密１００。当たり前のこと､正しいと思っていたことの意外な事実―。森を知り､森を歩く楽しみがグーンとふえる､森への誘い。"/>
    <s v="知っていますか，森と木の科学！？ミクロの世界から地球的規模の話まで，おもしろくてためになる森林の秘密100。当たり前と思っていたことの意外な事実――。自然を愛する人たちへ。"/>
    <s v="森の働き(巨大なガス交換器；緑のダム；健康の源―森林浴；森の黎明―三原山噴火；白砂青松―松林の役割；冷房完備の森の中　ほか)_x000a_樹木の不思議(どこが違う木と草；太らない木―タケ；木の年齢；衣の下に秘密あり；幹の芸術―針葉樹と広葉樹の樹形；風の彫刻；しぶとい雪国の木　ほか)_x000a_木の生理(天然の揚水機；木はなぜ巨大になれないのか；ソーラーコンビナート；木は春のセンサー；紅葉・落葉・色さまざまに；無重力で木はどう伸びる　ほか)_x000a_森の中の生き物たち(森の掃除屋大繁盛；森の宝物―土壌動物；妖精の輪・フェアリーリング；シロの王様・マツタケ；立ち木は中から腐る；腐りやすい木､腐りにくい木　ほか)_x000a_木材の話(成長の年代誌―年齢；歴史を刻み込んでいる木；板の模様は語る；柔構造の剛体―木；木は鉄より強いか；世界に誇れる木・スギ､ヒノキ　ほか)"/>
    <x v="17"/>
    <m/>
    <m/>
    <s v="東京書籍"/>
    <m/>
    <m/>
    <x v="17"/>
    <x v="17"/>
    <n v="981"/>
    <x v="12"/>
    <x v="8"/>
    <x v="2"/>
    <s v="B6"/>
    <s v="217p"/>
    <m/>
    <s v="19X13cm"/>
    <n v="9784487751983"/>
    <m/>
    <m/>
    <x v="0"/>
    <s v=""/>
    <s v=""/>
    <x v="0"/>
    <s v="3-15"/>
    <m/>
    <m/>
    <m/>
    <m/>
  </r>
  <r>
    <x v="18"/>
    <x v="1"/>
    <x v="1"/>
    <x v="18"/>
    <x v="18"/>
    <m/>
    <s v="平成9年度 地球宇環境基金活動報告集 "/>
    <m/>
    <m/>
    <m/>
    <m/>
    <x v="18"/>
    <m/>
    <m/>
    <s v="環境事業団地球環境基金部"/>
    <m/>
    <m/>
    <x v="18"/>
    <x v="0"/>
    <s v="？"/>
    <x v="2"/>
    <x v="1"/>
    <x v="1"/>
    <s v="大"/>
    <s v="18,193,7p"/>
    <n v="17.899999999999999"/>
    <n v="25.5"/>
    <s v="?"/>
    <m/>
    <m/>
    <x v="0"/>
    <s v=""/>
    <s v=""/>
    <x v="0"/>
    <s v="5-03"/>
    <m/>
    <m/>
    <m/>
    <m/>
  </r>
  <r>
    <x v="19"/>
    <x v="2"/>
    <x v="2"/>
    <x v="19"/>
    <x v="19"/>
    <m/>
    <s v="消費者教育読本(消費生活と環境編)－循環と共生のくらし"/>
    <m/>
    <m/>
    <s v="＜無し＞"/>
    <s v="＜無し＞"/>
    <x v="19"/>
    <m/>
    <m/>
    <s v="東京都消費生活総合ｴﾝﾀｰ"/>
    <s v="消費者教育読本 消費生活と環境編 "/>
    <m/>
    <x v="19"/>
    <x v="0"/>
    <m/>
    <x v="13"/>
    <x v="9"/>
    <x v="1"/>
    <s v="大"/>
    <s v="2215p"/>
    <m/>
    <s v="26cm"/>
    <n v="97066514"/>
    <m/>
    <m/>
    <x v="0"/>
    <s v=""/>
    <s v=""/>
    <x v="0"/>
    <s v="5/7"/>
    <m/>
    <m/>
    <m/>
    <m/>
  </r>
  <r>
    <x v="20"/>
    <x v="8"/>
    <x v="8"/>
    <x v="20"/>
    <x v="20"/>
    <m/>
    <s v="チベットの七年"/>
    <m/>
    <m/>
    <s v="インドで戦争捕虜となったオーストリアの登山家は､収容所を脱走し､想像を絶する過酷な旅のはてに､世界の屋根チベット高原の禁断の都に漂着する。「私は､これほど素朴な信仰心を持つチベット人にはいつも深い羨望の念を覚えた。私自身は生涯を通じて宗教を求めながらついに得られなかったからである。私は､浮世の出来事によって疑惑に陥って右往左往することなく､それを平静に眺めることを､この国で学んだ」。若き日のダライ・ラマの個人教師をつとめた登山家が綴った山岳紀行文学の金字塔。"/>
    <s v="＜無し＞"/>
    <x v="20"/>
    <m/>
    <s v="福田宏年"/>
    <s v="角川書店"/>
    <s v="角川文庫"/>
    <s v="Y940"/>
    <x v="20"/>
    <x v="18"/>
    <m/>
    <x v="14"/>
    <x v="10"/>
    <x v="3"/>
    <s v="文庫"/>
    <s v="474p"/>
    <m/>
    <s v="15cm"/>
    <n v="9784042770015"/>
    <m/>
    <m/>
    <x v="0"/>
    <s v=""/>
    <s v=""/>
    <x v="0"/>
    <s v="5/7"/>
    <m/>
    <m/>
    <m/>
    <m/>
  </r>
  <r>
    <x v="21"/>
    <x v="6"/>
    <x v="6"/>
    <x v="21"/>
    <x v="21"/>
    <m/>
    <s v="森が滅びるときは国が滅びるとき"/>
    <m/>
    <m/>
    <s v="人類文明史には「森の民」の「植物文明」と「家畜の民」の「動物文明」の二類型がある｡日本人が森にこだわり「森の環境国家の構築」に邁進するかぎり,日本の未来は安泰であるというのが,本書の提言である｡"/>
    <m/>
    <x v="21"/>
    <m/>
    <m/>
    <s v="中央公論新社"/>
    <s v="中公叢書"/>
    <m/>
    <x v="21"/>
    <x v="19"/>
    <n v="1700"/>
    <x v="15"/>
    <x v="11"/>
    <x v="2"/>
    <s v="B6"/>
    <s v="281p"/>
    <n v="13.5"/>
    <n v="19"/>
    <n v="9784120032448"/>
    <m/>
    <m/>
    <x v="3"/>
    <d v="2019-01-10T00:00:00"/>
    <d v="2019-02-07T00:00:00"/>
    <x v="2"/>
    <s v="1-08"/>
    <s v="川口章子"/>
    <d v="2019-01-10T00:00:00"/>
    <d v="2019-02-07T00:00:00"/>
    <d v="2019-04-04T00:00:00"/>
  </r>
  <r>
    <x v="22"/>
    <x v="9"/>
    <x v="9"/>
    <x v="22"/>
    <x v="22"/>
    <m/>
    <s v="本当はｺﾜｰｲ地球温暖化"/>
    <m/>
    <s v="20XX年､東京でｺﾚﾗが大発生!温暖化が引き起こす「今､そこにある危機」を告発"/>
    <s v="「ごく近い未来に新しい病原体が日本列島に出現し,日本人はこの新しい病原体の犠牲となって,絶滅の危機を迎える」｡これは決して脅しではない｡温暖化とともに活動を準備している新しい病原体が私たちを取りまく環境中にわんさといることが最近明らかにされたからだ｡日本の川や海の底には,生きていて代謝機能を維持しているが,培養できない状態の菌すなわち「潜生菌」がいっぱいいる｡全く新しい菌がたくさんいる…｡温暖化が引き起こす「今,そこにある危機」を告発｡"/>
    <m/>
    <x v="22"/>
    <m/>
    <m/>
    <s v="朝日新聞社"/>
    <m/>
    <m/>
    <x v="22"/>
    <x v="20"/>
    <n v="1300"/>
    <x v="16"/>
    <x v="12"/>
    <x v="2"/>
    <s v="B6"/>
    <s v="229p"/>
    <m/>
    <s v="20cm"/>
    <n v="9784022577344"/>
    <m/>
    <m/>
    <x v="0"/>
    <s v=""/>
    <s v=""/>
    <x v="0"/>
    <s v="3-11"/>
    <m/>
    <m/>
    <m/>
    <m/>
  </r>
  <r>
    <x v="23"/>
    <x v="1"/>
    <x v="1"/>
    <x v="23"/>
    <x v="23"/>
    <m/>
    <m/>
    <m/>
    <m/>
    <s v="本書は,広範多岐に亘る「環境問題」の難しい諸問題を平易に解説したものである｡産業環境管理協会会員企業,地方公共団体などで環境関連業務に従事している方々をはじめ,大学,研究機関などの研究者,さらには環境に関心を持つ多くの方々にとって,便利なハンドブック｡"/>
    <m/>
    <x v="23"/>
    <s v="茅陽一監修/編集委員長石谷久"/>
    <m/>
    <s v="産業環境管理協会"/>
    <m/>
    <m/>
    <x v="23"/>
    <x v="21"/>
    <n v="21000"/>
    <x v="1"/>
    <x v="1"/>
    <x v="1"/>
    <s v="A4"/>
    <n v="1238"/>
    <s v="大大"/>
    <s v="28cm"/>
    <n v="9784914953744"/>
    <m/>
    <m/>
    <x v="0"/>
    <s v=""/>
    <s v=""/>
    <x v="0"/>
    <s v="3-10"/>
    <m/>
    <m/>
    <m/>
    <m/>
  </r>
  <r>
    <x v="24"/>
    <x v="5"/>
    <x v="5"/>
    <x v="24"/>
    <x v="24"/>
    <m/>
    <s v="自然の保全と再生のための基本計画"/>
    <m/>
    <m/>
    <m/>
    <s v="第１部　生物多様性の現状と課題(生物多様性の危機の構造；現状分析)_x000a_第２部　生物多様性の保全及び持続可能な利用の理念と目標(５つの理念；目標とグランドデザイン)_x000a_第３部　生物多様性の保全及び持続可能な利用の基本方針(施策の基本的方向；主要テーマ別の取扱方針)_x000a_第４部　具体的施策の展開(国土の空間特性・土地利用に応じた施策；横断的施策；基盤的施策)_x000a_第５部　国家戦略の効果的実施"/>
    <x v="24"/>
    <s v="平成14年3月27日地球環境保全に関する関係閣僚会議決定"/>
    <m/>
    <s v="ぎょうせい"/>
    <m/>
    <m/>
    <x v="24"/>
    <x v="0"/>
    <n v="1714"/>
    <x v="2"/>
    <x v="1"/>
    <x v="1"/>
    <s v="B5"/>
    <s v="315p"/>
    <n v="18.399999999999999"/>
    <n v="26"/>
    <n v="9784324069028"/>
    <m/>
    <m/>
    <x v="3"/>
    <d v="2019-04-04T00:00:00"/>
    <s v=""/>
    <x v="0"/>
    <s v="5-04"/>
    <s v="川口章子"/>
    <d v="2019-04-04T00:00:00"/>
    <m/>
    <m/>
  </r>
  <r>
    <x v="25"/>
    <x v="1"/>
    <x v="1"/>
    <x v="25"/>
    <x v="25"/>
    <m/>
    <s v="人は､企業はどう変わるべきなのか？"/>
    <m/>
    <m/>
    <s v="地球温暖化,オゾン層破壊,酸性雨,水質汚染…豊かさを求めるがままに環境を汚染し続けたツケが,今,人類を襲っている！本書では,環境問題の現状と発生の仕組み,家庭・企業・行政と環境問題の関係,国際的な取り組みなどを平易に説明している｡"/>
    <m/>
    <x v="25"/>
    <m/>
    <m/>
    <s v="かんき出版"/>
    <m/>
    <m/>
    <x v="25"/>
    <x v="22"/>
    <n v="1400"/>
    <x v="1"/>
    <x v="1"/>
    <x v="2"/>
    <s v="B6"/>
    <n v="209"/>
    <m/>
    <s v="19cm"/>
    <n v="9784761259730"/>
    <m/>
    <m/>
    <x v="0"/>
    <s v=""/>
    <s v=""/>
    <x v="0"/>
    <s v="3-08"/>
    <m/>
    <m/>
    <m/>
    <m/>
  </r>
  <r>
    <x v="26"/>
    <x v="10"/>
    <x v="10"/>
    <x v="26"/>
    <x v="26"/>
    <m/>
    <s v="比較思想的考察"/>
    <m/>
    <m/>
    <s v="地球環境問題の真の解決めざして､今日における最大の課題である地球環境問題を,環境倫理学の視点から考察｡先行研究の成果を客観的に紹介しつつ,そこから一歩踏み込み,自然観・人間観・宗教観・価値観等につき,東西の比較思想論にまで叙述を深める｡"/>
    <m/>
    <x v="26"/>
    <m/>
    <m/>
    <s v="ミネルビア書房"/>
    <s v="Minerva21世紀ﾗｲﾌﾞﾗﾘｰ"/>
    <m/>
    <x v="26"/>
    <x v="23"/>
    <n v="2800"/>
    <x v="1"/>
    <x v="1"/>
    <x v="2"/>
    <s v="B6"/>
    <n v="267"/>
    <m/>
    <s v="20cm"/>
    <n v="9784623037858"/>
    <m/>
    <m/>
    <x v="0"/>
    <s v=""/>
    <s v=""/>
    <x v="0"/>
    <s v="1-10"/>
    <m/>
    <m/>
    <m/>
    <m/>
  </r>
  <r>
    <x v="27"/>
    <x v="6"/>
    <x v="6"/>
    <x v="27"/>
    <x v="27"/>
    <m/>
    <s v="森林減少問題の構造を分析し､解決策を模索する"/>
    <m/>
    <m/>
    <s v="ｱｼﾞｱで進む森林減少問題の構造を分析し､現場の実態に基づいて解決策を模索する"/>
    <s v="森林消失問題への視座,第１部 問題の構造(森林資源の現状と森林の消失),第２部 地域住民の論理と外部アクターの論理―フィールドからの報告(大規模アブラヤシ農園の操業に対する地域住民の適応),第３部 森林対策の重点課題(違法伐採のメカニズム―インドネシアの実態),第４部 解決への模索(国際条約にみる森林管理の方向性)"/>
    <x v="27"/>
    <s v="財団法人地球環境戦略研究財団(IGES)監修"/>
    <m/>
    <s v="中央法規出版"/>
    <m/>
    <m/>
    <x v="27"/>
    <x v="24"/>
    <n v="2800"/>
    <x v="15"/>
    <x v="11"/>
    <x v="1"/>
    <s v="A5"/>
    <s v="324p"/>
    <m/>
    <s v="22cm"/>
    <n v="9784805844724"/>
    <m/>
    <m/>
    <x v="0"/>
    <s v=""/>
    <s v=""/>
    <x v="0"/>
    <s v="1-15"/>
    <m/>
    <m/>
    <m/>
    <m/>
  </r>
  <r>
    <x v="28"/>
    <x v="8"/>
    <x v="8"/>
    <x v="28"/>
    <x v="28"/>
    <m/>
    <s v="中国・植林プロジェクトの１０年"/>
    <m/>
    <m/>
    <s v="水も木もない黄土の砂漠地帯を,緑の大地に変えていく――｡日本人の国際協力事業で,稀少な成功例といわれる中国の植林プロジェクト｡その中心人物が「草の根国際交流」の苦難と喜びをつづる感動のドキュメント！"/>
    <m/>
    <x v="28"/>
    <m/>
    <m/>
    <s v="日本経済新聞"/>
    <m/>
    <m/>
    <x v="28"/>
    <x v="25"/>
    <n v="1600"/>
    <x v="17"/>
    <x v="8"/>
    <x v="2"/>
    <s v="B6"/>
    <s v="280p"/>
    <m/>
    <s v="20cm"/>
    <n v="9784532164416"/>
    <m/>
    <m/>
    <x v="0"/>
    <s v=""/>
    <s v=""/>
    <x v="0"/>
    <s v="2-03"/>
    <m/>
    <m/>
    <m/>
    <m/>
  </r>
  <r>
    <x v="29"/>
    <x v="2"/>
    <x v="2"/>
    <x v="29"/>
    <x v="29"/>
    <m/>
    <s v="「巨大ﾏｰｹｯﾄ」幻想をあばく！"/>
    <m/>
    <m/>
    <m/>
    <s v="１章 外資頼みの危うい中国経済,２章 「万民平等」の裏に隠された貧富の差,３章 崩壊寸前の中国共産党の現実,４章 世界で顰蹙を買い続ける「中華思想」,５章 一三億人が“世界資源”を食いつぶす,６章 教育を軽視した拝金主義政策のツケ,７章 反省しない国家,五千年目の終焉"/>
    <x v="29"/>
    <m/>
    <m/>
    <s v="青春出版社"/>
    <m/>
    <m/>
    <x v="29"/>
    <x v="26"/>
    <n v="1500"/>
    <x v="18"/>
    <x v="13"/>
    <x v="2"/>
    <s v="B6"/>
    <s v="303p"/>
    <n v="13.5"/>
    <n v="19.5"/>
    <n v="9784413034227"/>
    <m/>
    <m/>
    <x v="0"/>
    <s v=""/>
    <s v=""/>
    <x v="0"/>
    <s v="1-17"/>
    <m/>
    <m/>
    <m/>
    <m/>
  </r>
  <r>
    <x v="30"/>
    <x v="6"/>
    <x v="6"/>
    <x v="30"/>
    <x v="30"/>
    <m/>
    <s v="「地球益」をめざして"/>
    <m/>
    <m/>
    <s v="新たな市場(マーケット)が動き出した｡森林炭素取引などの最新ルールと先端事例をわかりやすく解説｡21世紀の環境保全戦略を構築する上で必読の書｡_x000a_&quot;はじめに 「地球益」の実現に向けて"/>
    <m/>
    <x v="30"/>
    <m/>
    <m/>
    <s v="日本林業調査会"/>
    <m/>
    <m/>
    <x v="30"/>
    <x v="27"/>
    <n v="1905"/>
    <x v="19"/>
    <x v="14"/>
    <x v="1"/>
    <s v="A5"/>
    <s v="215p"/>
    <m/>
    <s v="21cm"/>
    <n v="9784889651430"/>
    <m/>
    <m/>
    <x v="0"/>
    <s v=""/>
    <s v=""/>
    <x v="0"/>
    <s v="1-16"/>
    <m/>
    <m/>
    <m/>
    <m/>
  </r>
  <r>
    <x v="31"/>
    <x v="2"/>
    <x v="2"/>
    <x v="31"/>
    <x v="31"/>
    <m/>
    <s v="自律的発展段階にある環境ﾋﾞｼﾞﾈｽ"/>
    <m/>
    <s v="環境ビジネス書の定番/大幅ﾘﾆｭｰｱﾙにて発売!環境ﾋﾞｼﾞﾈｽ関連用語解説を追加するなど,内容を全面的に刷新｡最新情報,最先端分野を網羅するとともに,各種支援制度,環境関連資格,インターネット環境情報サイトなど有用情報満載｡"/>
    <s v="環境ビジネス関連用語解説を追加するなど,内容を全面的に刷新｡最新情報,最先端分野を網羅するとともに,各種支援制度,環境関連資格,インターネット環境情報サイトなど有用情報満載｡"/>
    <m/>
    <x v="31"/>
    <m/>
    <m/>
    <s v="産学社"/>
    <m/>
    <m/>
    <x v="31"/>
    <x v="0"/>
    <n v="3600"/>
    <x v="1"/>
    <x v="1"/>
    <x v="1"/>
    <s v="A5"/>
    <s v="493p"/>
    <n v="15"/>
    <n v="21"/>
    <n v="9784782530863"/>
    <m/>
    <m/>
    <x v="0"/>
    <s v=""/>
    <s v=""/>
    <x v="0"/>
    <s v="4-03"/>
    <m/>
    <m/>
    <m/>
    <m/>
  </r>
  <r>
    <x v="32"/>
    <x v="4"/>
    <x v="4"/>
    <x v="32"/>
    <x v="32"/>
    <m/>
    <s v="水が教えてくれたこと"/>
    <m/>
    <m/>
    <m/>
    <m/>
    <x v="32"/>
    <m/>
    <m/>
    <s v="サンマーク出版"/>
    <s v="ｻﾝﾏｰｸ文庫"/>
    <s v="Ｅ－３６"/>
    <x v="32"/>
    <x v="28"/>
    <n v="700"/>
    <x v="0"/>
    <x v="0"/>
    <x v="3"/>
    <s v="文庫"/>
    <m/>
    <m/>
    <m/>
    <m/>
    <m/>
    <m/>
    <x v="0"/>
    <s v=""/>
    <s v=""/>
    <x v="0"/>
    <s v="1-27"/>
    <m/>
    <m/>
    <m/>
    <m/>
  </r>
  <r>
    <x v="33"/>
    <x v="6"/>
    <x v="6"/>
    <x v="33"/>
    <x v="33"/>
    <m/>
    <s v="植林で貢献・CO₂の削減！"/>
    <m/>
    <m/>
    <s v="それは一つの山火事から始まった｡日本全土の７分の１もの面積を焼きつくす炎は容赦なく木を森を動物達の命を奪っていった｡そこに森がなくなった時に何が起こったのか｡著者の見たその光景は近い将来おとずれる地球の未来を予見させるものであった｡"/>
    <m/>
    <x v="33"/>
    <m/>
    <m/>
    <s v="協同出版"/>
    <m/>
    <m/>
    <x v="33"/>
    <x v="29"/>
    <n v="1200"/>
    <x v="17"/>
    <x v="8"/>
    <x v="2"/>
    <s v="B6"/>
    <s v="245p"/>
    <m/>
    <s v="19cm"/>
    <n v="9784319006496"/>
    <m/>
    <m/>
    <x v="0"/>
    <s v=""/>
    <s v=""/>
    <x v="0"/>
    <s v="1-13"/>
    <m/>
    <m/>
    <m/>
    <m/>
  </r>
  <r>
    <x v="34"/>
    <x v="11"/>
    <x v="11"/>
    <x v="34"/>
    <x v="34"/>
    <m/>
    <s v="資源と環境のはなし"/>
    <m/>
    <m/>
    <s v="われわれの生活は,「海」と切っても切れない関係を持っている｡「海」の二大成分である「水」と「塩」を考えてみても,両者とも人間を含む生物にとって必須のものである｡本書は,「海の資源と環境」をテーマとして,Ｑ＆Ａ形式によって,「海」のおもしろさ,役割,大事さをまとめた｡"/>
    <m/>
    <x v="34"/>
    <m/>
    <m/>
    <s v="工業調査会"/>
    <s v="Kﾌﾞｯｸ"/>
    <n v="186"/>
    <x v="34"/>
    <x v="30"/>
    <n v="2300"/>
    <x v="20"/>
    <x v="15"/>
    <x v="2"/>
    <s v="B6"/>
    <s v="294p"/>
    <m/>
    <s v="19cm"/>
    <n v="9784769371298"/>
    <m/>
    <m/>
    <x v="0"/>
    <s v=""/>
    <s v=""/>
    <x v="0"/>
    <s v="1-19"/>
    <m/>
    <m/>
    <m/>
    <m/>
  </r>
  <r>
    <x v="35"/>
    <x v="4"/>
    <x v="4"/>
    <x v="35"/>
    <x v="35"/>
    <m/>
    <s v="結晶が奏でる癒しと祈りのメロディ"/>
    <m/>
    <m/>
    <s v="１３万人の心をとらえたロングベストセラー第２弾｡氷結結晶がくれた,人と地球へのメッセージ｡感動の波,ふたたび｡"/>
    <m/>
    <x v="32"/>
    <m/>
    <m/>
    <s v="サンマーク出版"/>
    <m/>
    <m/>
    <x v="35"/>
    <x v="31"/>
    <n v="1600"/>
    <x v="21"/>
    <x v="16"/>
    <x v="2"/>
    <s v="B6"/>
    <s v="238p"/>
    <m/>
    <s v="19cm"/>
    <n v="9784763194817"/>
    <m/>
    <m/>
    <x v="0"/>
    <s v=""/>
    <s v=""/>
    <x v="0"/>
    <s v="1-27"/>
    <m/>
    <m/>
    <m/>
    <m/>
  </r>
  <r>
    <x v="36"/>
    <x v="1"/>
    <x v="1"/>
    <x v="36"/>
    <x v="36"/>
    <m/>
    <s v="新しい世紀のための知的創造"/>
    <m/>
    <s v="「環境創造立国」へ日本文明に課せられた宿題_x000a_国際日本文化研究ｾﾝﾀｰ「文明研究ﾌﾟﾛｼﾞｪｸﾄ」ｼﾘｰｽﾞ第1弾_x000a_ﾚｽﾀｰ･ﾌﾞﾗｳﾝ｢ｴｺ･ｴｺﾉﾐｰ論」収録"/>
    <s v="国際日本文化研究センターにおいては､２００１年度から四年間にわたる「文明研究」の大型プロジェクトを立ち上げ､国内外の共同研究会とシンポジウムをつみ重ねてきた。本書は､そのうち特に「環境と文明」というテーマをめぐって蓄積された研究成果の一端をまとめたものである。今にして思うのであるが､われわれもまた世界の文明的状況と環境の諸相について､さまざまな形でそのエッセンスを凝縮して示そうと試み､論じてきたようにも思う。"/>
    <m/>
    <x v="35"/>
    <m/>
    <m/>
    <s v="NTT出版"/>
    <m/>
    <m/>
    <x v="36"/>
    <x v="32"/>
    <n v="3800"/>
    <x v="1"/>
    <x v="1"/>
    <x v="1"/>
    <s v="A5"/>
    <s v="342p"/>
    <m/>
    <s v="22cm"/>
    <n v="9784757141186"/>
    <m/>
    <m/>
    <x v="4"/>
    <d v="2018-04-05T00:00:00"/>
    <s v="？"/>
    <x v="3"/>
    <s v="5-01"/>
    <s v="佐竹誠"/>
    <d v="2018-04-05T00:00:00"/>
    <s v="？"/>
    <d v="2019-04-05T00:00:00"/>
  </r>
  <r>
    <x v="37"/>
    <x v="12"/>
    <x v="12"/>
    <x v="37"/>
    <x v="37"/>
    <m/>
    <s v="人類破滅へのカウントダウン"/>
    <m/>
    <m/>
    <s v="これは､どうもおかしいぞ…」だれもが“異変”を肌身で感じ始めている。とてつもない危機が､ひたひたと迫っている。それを､もはや疑う者はいない。様々な予兆は､それがもはや杞憂ではないことを､われわれに突き付けている。_x000a_人類､破滅へ―もう時間は残されていない…"/>
    <s v="人類､破滅へ―もう時間は残されていない…_x000a_都市熱化―過熱地獄はますます増長_x000a_世界熱波―気温はどこまで上がり続けるのか_x000a_極地の氷―北極は二〇七〇年に海になる_x000a_寒冷化！？―映画『デイ・アフター・トゥモロー』が現実に_x000a_偏西風―大蛇行が「大異変」を引き起こす_x000a_飢餓の世紀―干ばつ､砂漠化､水飢饉､そして…_x000a_集中豪雨―目前に迫る都市洪水の恐怖_x000a_台風・ハリケーン―風速一〇〇メートルの超弩級が襲う_x000a_生物の異変―絶滅の危機はすでに始まっている_x000a_「京都議定書」―アメリカに骨抜きにされたＣＯ２削減策_x000a_温室効果ガス―増え続けるＣＯ２､メタン､フロン…_x000a_大気汚染―温暖化で空気も異変_x000a_大地震―あなたも家族も助かるには_x000a_警鐘―人類は破局に向かっている…"/>
    <x v="36"/>
    <m/>
    <m/>
    <s v="リヨン社"/>
    <m/>
    <m/>
    <x v="36"/>
    <x v="32"/>
    <n v="1600"/>
    <x v="22"/>
    <x v="17"/>
    <x v="2"/>
    <s v="B6"/>
    <s v="270p"/>
    <m/>
    <s v="19cm"/>
    <n v="9784576051116"/>
    <m/>
    <m/>
    <x v="0"/>
    <s v=""/>
    <s v=""/>
    <x v="0"/>
    <s v="1-04"/>
    <m/>
    <m/>
    <m/>
    <m/>
  </r>
  <r>
    <x v="38"/>
    <x v="2"/>
    <x v="2"/>
    <x v="38"/>
    <x v="38"/>
    <m/>
    <s v="「黄金の４０年」が始まった 2010年超予測"/>
    <m/>
    <m/>
    <s v="日経人気アナリストテクニカル部門９年連続Ｎｏ．１のカリスマ・アナリストが読み解く日本の未来｡"/>
    <m/>
    <x v="37"/>
    <m/>
    <m/>
    <s v="幸福の科学出版"/>
    <m/>
    <m/>
    <x v="37"/>
    <x v="33"/>
    <n v="1500"/>
    <x v="23"/>
    <x v="18"/>
    <x v="2"/>
    <s v="B6"/>
    <s v="291p"/>
    <m/>
    <s v="20cm"/>
    <n v="9784876885428"/>
    <m/>
    <m/>
    <x v="0"/>
    <s v=""/>
    <s v=""/>
    <x v="0"/>
    <s v="1-40"/>
    <m/>
    <m/>
    <m/>
    <m/>
  </r>
  <r>
    <x v="39"/>
    <x v="2"/>
    <x v="2"/>
    <x v="39"/>
    <x v="39"/>
    <m/>
    <s v="北東ｱｼﾞｱはいまや世界の火薬庫"/>
    <m/>
    <m/>
    <s v="2006年2月､台湾の陳水扁総統が「中国統一」の方法を研究する政府の諮問機関､国家統一委員会と､そこで可決された「国家統一綱領」を廃止した｡中国は当然反発｡対立はますます深まっている｡中国は軍備の近代化を図るとともに､軍事費を年々増やし､周辺海域へ勢力を拡大しようと虎視眈々と狙っている｡台湾併呑をめざす中国の軍事面､経済面での巨大化は止まらない｡軍事的衝突があれば､当然､日米も巻き込まれる｡中国の覇権主義はいずれｱﾒﾘｶとの衝突を引き起こすのではないか｡"/>
    <m/>
    <x v="38"/>
    <m/>
    <m/>
    <s v="PHP研究所"/>
    <s v="PHP Paperbacks"/>
    <m/>
    <x v="38"/>
    <x v="34"/>
    <n v="952"/>
    <x v="24"/>
    <x v="19"/>
    <x v="2"/>
    <s v="B6"/>
    <s v="303p"/>
    <m/>
    <s v="19cm"/>
    <n v="9784569648989"/>
    <m/>
    <m/>
    <x v="0"/>
    <s v=""/>
    <s v=""/>
    <x v="0"/>
    <s v="1-02"/>
    <m/>
    <m/>
    <m/>
    <m/>
  </r>
  <r>
    <x v="40"/>
    <x v="7"/>
    <x v="7"/>
    <x v="40"/>
    <x v="40"/>
    <m/>
    <s v="水素社会と水素ビジネス"/>
    <m/>
    <m/>
    <m/>
    <s v="第１章 水素とは何か？,第２章 人類の暮らしとエネルギー消費の歴史,第３章 水素との出会い―ガス灯から宇宙旅行まで,第４章 燃料電池と水素エネルギー革命,第５章 水素を得る方法,第６章 水素社会のインフラ技術―水素を貯蔵し､運び､供給する,第７章 水素とともに暮らす２１世紀の水素社会,第８章 水素社会に向けての内外の水素プロジェクト"/>
    <x v="39"/>
    <m/>
    <m/>
    <s v="オーム社"/>
    <m/>
    <m/>
    <x v="39"/>
    <x v="35"/>
    <n v="1800"/>
    <x v="25"/>
    <x v="20"/>
    <x v="1"/>
    <s v="A5"/>
    <s v="163p"/>
    <m/>
    <s v="22cm"/>
    <n v="9784274501227"/>
    <m/>
    <s v="https://www.kinokuniya.co.jp/f/dsg-01-9784274501227"/>
    <x v="5"/>
    <s v=""/>
    <s v=""/>
    <x v="0"/>
    <s v="1-05"/>
    <s v="？"/>
    <m/>
    <m/>
    <m/>
  </r>
  <r>
    <x v="41"/>
    <x v="5"/>
    <x v="5"/>
    <x v="41"/>
    <x v="41"/>
    <m/>
    <m/>
    <m/>
    <m/>
    <s v="生命とは何か？　極上の科学ミステリー｡生命とは,実は流れゆく分子の淀みにすぎない！？_x000a_「生命とは何か」という生命科学最大の問いに,いま分子生物学はどう答えるのか｡歴史の闇に沈んだ天才科学者たちの思考を紹介しながら,現在形の生命観を探る｡ページをめくる手がとまらない極上の科学ミステリー｡分子生物学がとどりついた地平を平易に明かし,目に映る景色がガラリと変える！"/>
    <m/>
    <x v="40"/>
    <m/>
    <m/>
    <s v="講談社"/>
    <s v="講談社現代新書"/>
    <n v="1891"/>
    <x v="40"/>
    <x v="36"/>
    <n v="740"/>
    <x v="26"/>
    <x v="21"/>
    <x v="3"/>
    <s v="新書"/>
    <s v="285p"/>
    <m/>
    <s v="18cm"/>
    <n v="9784061498914"/>
    <m/>
    <m/>
    <x v="1"/>
    <d v="2019-05-09T00:00:00"/>
    <d v="2019-06-06T00:00:00"/>
    <x v="0"/>
    <s v="3-07"/>
    <s v="黒川康三"/>
    <d v="2019-05-09T00:00:00"/>
    <d v="2019-06-06T00:00:00"/>
    <m/>
  </r>
  <r>
    <x v="42"/>
    <x v="4"/>
    <x v="4"/>
    <x v="42"/>
    <x v="42"/>
    <m/>
    <m/>
    <m/>
    <m/>
    <m/>
    <s v="第１部 自然公園で起きている問題(収容力の概念;自然公園制度の対応ほか)､第２部 登山者の数と動きをとらえる(公園利用調査の必要性:ｶｳﾝﾀｰによる利用者数の把握 ほか)､第３部 登山者の心理と評価をとらえる(利用体験の質を左右する要素:利用体験の質を把握する手法としての満足感 ほか)､第４部 自然と利用に配慮した公園計画と管理手法(適正収容力の概念と計画手法:知床での適正利用に向けたｿﾞｰﾆﾝｸﾞと利用ﾙｰﾙほか)"/>
    <x v="41"/>
    <s v="愛甲哲也編著"/>
    <m/>
    <s v="古今書院"/>
    <s v="自然公園ｼﾘｰｽﾞ"/>
    <s v="2巻"/>
    <x v="41"/>
    <x v="37"/>
    <n v="3800"/>
    <x v="27"/>
    <x v="22"/>
    <x v="1"/>
    <s v="A5"/>
    <s v="262p"/>
    <m/>
    <s v="22cm"/>
    <n v="9784772241038"/>
    <m/>
    <m/>
    <x v="0"/>
    <s v=""/>
    <s v=""/>
    <x v="0"/>
    <s v="3-19"/>
    <m/>
    <m/>
    <m/>
    <m/>
  </r>
  <r>
    <x v="43"/>
    <x v="7"/>
    <x v="7"/>
    <x v="43"/>
    <x v="43"/>
    <m/>
    <s v="資源化装置で地球を救う"/>
    <m/>
    <m/>
    <s v="無資源国家ニッポンが資源大国になる日｡"/>
    <m/>
    <x v="42"/>
    <m/>
    <m/>
    <s v="三和書籍"/>
    <m/>
    <m/>
    <x v="42"/>
    <x v="38"/>
    <n v="1800"/>
    <x v="28"/>
    <x v="23"/>
    <x v="2"/>
    <s v="B6"/>
    <s v="268p"/>
    <m/>
    <s v="20cm"/>
    <n v="9784862510440"/>
    <m/>
    <m/>
    <x v="0"/>
    <s v=""/>
    <s v=""/>
    <x v="0"/>
    <s v="1-18"/>
    <m/>
    <m/>
    <m/>
    <m/>
  </r>
  <r>
    <x v="44"/>
    <x v="7"/>
    <x v="7"/>
    <x v="44"/>
    <x v="44"/>
    <m/>
    <s v="温暖化対策目標と国民負担"/>
    <m/>
    <m/>
    <s v="排出削減にかかる費用は？環境税でどこまで抑制できる？温暖化懐疑論の問題点を明らかにし,正しいデータと現実的なシミュレーションを駆使して具体的な対応を提言する｡"/>
    <m/>
    <x v="43"/>
    <s v="秋元圭吾 永田 豊"/>
    <m/>
    <s v="日本経済新聞出版社"/>
    <m/>
    <m/>
    <x v="43"/>
    <x v="39"/>
    <n v="1600"/>
    <x v="29"/>
    <x v="17"/>
    <x v="2"/>
    <s v="B6"/>
    <s v="228p"/>
    <m/>
    <s v="20cm"/>
    <n v="9784532353414"/>
    <m/>
    <m/>
    <x v="0"/>
    <s v=""/>
    <s v=""/>
    <x v="0"/>
    <s v="1-11"/>
    <m/>
    <m/>
    <m/>
    <m/>
  </r>
  <r>
    <x v="45"/>
    <x v="11"/>
    <x v="11"/>
    <x v="45"/>
    <x v="45"/>
    <m/>
    <m/>
    <m/>
    <s v="2006年に初めて発表されるや､その凄まじい現実に日本中が驚愕した/朝日新聞の北極異変､地球異変が､ついに1冊にまとまった。"/>
    <m/>
    <m/>
    <x v="44"/>
    <s v="卜部ﾐﾕｷ､大町仁編"/>
    <m/>
    <s v="ﾗﾝﾀﾞﾑﾊｳｽ講談社"/>
    <m/>
    <m/>
    <x v="44"/>
    <x v="0"/>
    <n v="2000"/>
    <x v="29"/>
    <x v="17"/>
    <x v="1"/>
    <s v="B5"/>
    <s v="191p"/>
    <n v="18.2"/>
    <n v="23"/>
    <n v="9784270004517"/>
    <m/>
    <m/>
    <x v="0"/>
    <s v=""/>
    <s v=""/>
    <x v="0"/>
    <s v="5-02"/>
    <m/>
    <m/>
    <m/>
    <m/>
  </r>
  <r>
    <x v="46"/>
    <x v="2"/>
    <x v="2"/>
    <x v="46"/>
    <x v="46"/>
    <m/>
    <m/>
    <m/>
    <m/>
    <s v="「氷河湖が決壊したら私たちは死ぬしかない！」「ゴミをいくら拾っても中国や韓国から延々と漂着する」「何が何でも戦死した日本兵のご遺骨を祖国に還す」―｡アルピニスト野口健が現場で見た,聞いた,感じたこと｡地球の異変,自然との共生,国家への思いを語りつくす｡"/>
    <m/>
    <x v="45"/>
    <m/>
    <m/>
    <s v="日本経済新聞出版社"/>
    <s v="日経プレミアシリーズ"/>
    <n v="35"/>
    <x v="45"/>
    <x v="40"/>
    <n v="850"/>
    <x v="30"/>
    <x v="1"/>
    <x v="3"/>
    <s v="B40"/>
    <s v="244p"/>
    <m/>
    <s v="18cm"/>
    <n v="9784532260354"/>
    <m/>
    <m/>
    <x v="0"/>
    <s v=""/>
    <s v=""/>
    <x v="0"/>
    <s v="1-25"/>
    <m/>
    <m/>
    <m/>
    <m/>
  </r>
  <r>
    <x v="47"/>
    <x v="10"/>
    <x v="10"/>
    <x v="47"/>
    <x v="47"/>
    <m/>
    <s v="環境主義からエコロジズムへ"/>
    <m/>
    <m/>
    <s v="今日の地球環境危機は､産業革命以来の物質文明のあり方に対して､われわれに根本的な変革を迫っているといっても過言ではない｡そのために本書ではまず､このような危機的状況をもたらした近代産業主義思想そのものを問いなおし､近代から現代に至るまで「環境問題」をめぐってどのような思想が展開されてきたのかを多角的に検討していく｡これらの作業は“緑の社会”を実現していく上で重要な示唆を与えてくれるだろう｡"/>
    <m/>
    <x v="46"/>
    <m/>
    <m/>
    <s v="筑摩書房"/>
    <s v="ちくま新書"/>
    <n v="815"/>
    <x v="46"/>
    <x v="41"/>
    <n v="860"/>
    <x v="31"/>
    <x v="1"/>
    <x v="3"/>
    <s v="新書"/>
    <s v="300p"/>
    <m/>
    <s v="18cm"/>
    <n v="9784480065193"/>
    <m/>
    <m/>
    <x v="0"/>
    <s v=""/>
    <s v=""/>
    <x v="0"/>
    <s v="1-39"/>
    <m/>
    <m/>
    <m/>
    <m/>
  </r>
  <r>
    <x v="48"/>
    <x v="11"/>
    <x v="11"/>
    <x v="48"/>
    <x v="48"/>
    <m/>
    <s v="美しい空はどんな時に､どうして美しく見えるのか"/>
    <m/>
    <m/>
    <s v="美しい空はどんな時に見えるのか､どうして空が美しく見えるのか,わかる本_x000a_竜巻の威力,虹の色,蜃気楼などの,見る者を圧倒する不思議｡雲が生まれる瞬間,空に映る地球の影などの,目をこらせば見えてくる不思議｡約２００点の美しい写真でさまざまな気象現象を紹介,その背後にある科学を解説する｡"/>
    <m/>
    <x v="47"/>
    <m/>
    <m/>
    <s v="草思社"/>
    <m/>
    <m/>
    <x v="47"/>
    <x v="42"/>
    <n v="1900"/>
    <x v="32"/>
    <x v="17"/>
    <x v="1"/>
    <s v="A4変形"/>
    <s v="155p"/>
    <n v="22"/>
    <n v="20"/>
    <n v="9784794214249"/>
    <m/>
    <m/>
    <x v="6"/>
    <d v="2017-12-07T00:00:00"/>
    <d v="2018-03-08T00:00:00"/>
    <x v="4"/>
    <s v="1-23"/>
    <s v="谷井一彦"/>
    <d v="2017-12-07T00:00:00"/>
    <d v="2018-03-08T00:00:00"/>
    <d v="2018-03-01T00:00:00"/>
  </r>
  <r>
    <x v="49"/>
    <x v="8"/>
    <x v="8"/>
    <x v="49"/>
    <x v="49"/>
    <m/>
    <s v="南極の図鑑"/>
    <m/>
    <m/>
    <s v="南極でしか見ることのできない現象を,１７０点以上の美しい写真で,科学的な解説とともに紹介する｡_x000a_&lt;目次&gt;第１部 空(ゆらめくｵｰﾛﾗ;あまりに美しい朝焼け・夕焼け;景色が歪む！蜃気楼;雪結晶のｺﾚｸｼｮﾝ;氷の粒がつくる光の現象 ほか)､第２部 地表(南極の手つかずの地面;ﾌﾞﾘｻﾞｰﾄﾞがやってくる;雪面と霜の不思議;氷山ができてから消えるまで;過酷な南極にやってくる動物たち)"/>
    <m/>
    <x v="47"/>
    <m/>
    <m/>
    <s v="草思社"/>
    <m/>
    <m/>
    <x v="48"/>
    <x v="43"/>
    <n v="1600"/>
    <x v="33"/>
    <x v="24"/>
    <x v="1"/>
    <s v="A4変形"/>
    <s v="105p"/>
    <n v="22"/>
    <n v="20"/>
    <n v="9784794217707"/>
    <m/>
    <m/>
    <x v="6"/>
    <d v="2017-12-07T00:00:00"/>
    <d v="2018-03-08T00:00:00"/>
    <x v="5"/>
    <s v="1-22"/>
    <s v="谷井一彦"/>
    <d v="2017-12-07T00:00:00"/>
    <d v="2018-03-08T00:00:00"/>
    <d v="2018-05-17T00:00:00"/>
  </r>
  <r>
    <x v="50"/>
    <x v="3"/>
    <x v="3"/>
    <x v="50"/>
    <x v="50"/>
    <m/>
    <s v="岩石学からみた世界遺産"/>
    <m/>
    <m/>
    <m/>
    <m/>
    <x v="48"/>
    <s v="下田一太(ｺﾗﾑ執筆)"/>
    <m/>
    <s v="早稲田大学出版部"/>
    <s v="早稲田大学学術叢書"/>
    <n v="12"/>
    <x v="49"/>
    <x v="44"/>
    <n v="6100"/>
    <x v="34"/>
    <x v="25"/>
    <x v="1"/>
    <s v="A5"/>
    <s v=" 254p"/>
    <m/>
    <m/>
    <n v="9784657117045"/>
    <m/>
    <s v="https://www.kinokuniya.co.jp/f/dsg-01-9784657117045"/>
    <x v="0"/>
    <s v=""/>
    <s v=""/>
    <x v="0"/>
    <s v="1-31"/>
    <m/>
    <m/>
    <m/>
    <m/>
  </r>
  <r>
    <x v="51"/>
    <x v="4"/>
    <x v="4"/>
    <x v="51"/>
    <x v="51"/>
    <m/>
    <m/>
    <m/>
    <m/>
    <m/>
    <s v="第１章 自然界のこだまを返す､第２章 いかに食べていくか､第３章 いかにエネルギーを利用するか､第４章 いかにものづくりをするか､第５章 いかに自分で病を治すか､第６章 学んだことを,いかに蓄積するか､第７章 いかにビジネスをやりとげるか､第８章 われわれはどこに向かうのか"/>
    <x v="49"/>
    <m/>
    <s v="山本良一監訳 吉野美耶子訳"/>
    <s v="オーム社／銀法局"/>
    <m/>
    <m/>
    <x v="50"/>
    <x v="45"/>
    <n v="3200"/>
    <x v="35"/>
    <x v="26"/>
    <x v="1"/>
    <s v="A5"/>
    <s v="397p"/>
    <m/>
    <s v="21cm"/>
    <n v="9784274500657"/>
    <m/>
    <m/>
    <x v="0"/>
    <s v=""/>
    <s v=""/>
    <x v="0"/>
    <s v="1-24"/>
    <m/>
    <m/>
    <m/>
    <m/>
  </r>
  <r>
    <x v="52"/>
    <x v="5"/>
    <x v="5"/>
    <x v="52"/>
    <x v="52"/>
    <m/>
    <s v="深海熱水活動域から見えてくる生命誕生･進化"/>
    <m/>
    <s v="深海熱水活動域の特異な生態系から見えてくる生命誕生･進化のｽﾄｰﾘｰとは｡"/>
    <m/>
    <m/>
    <x v="50"/>
    <s v="高井研･JAMSTEC"/>
    <m/>
    <s v="NHK出版"/>
    <s v="NHKｻｲｴﾝｽZERO"/>
    <m/>
    <x v="51"/>
    <x v="46"/>
    <n v="1050"/>
    <x v="36"/>
    <x v="15"/>
    <x v="2"/>
    <s v="B6"/>
    <s v="122p"/>
    <m/>
    <s v="19cm"/>
    <n v="9784140815076"/>
    <m/>
    <m/>
    <x v="0"/>
    <s v=""/>
    <s v=""/>
    <x v="0"/>
    <s v="3-14"/>
    <m/>
    <m/>
    <m/>
    <m/>
  </r>
  <r>
    <x v="53"/>
    <x v="8"/>
    <x v="8"/>
    <x v="53"/>
    <x v="53"/>
    <m/>
    <m/>
    <m/>
    <m/>
    <m/>
    <m/>
    <x v="51"/>
    <m/>
    <m/>
    <s v="北海道大学出版会"/>
    <m/>
    <m/>
    <x v="52"/>
    <x v="47"/>
    <n v="4500"/>
    <x v="37"/>
    <x v="27"/>
    <x v="1"/>
    <s v="A4"/>
    <s v="162p"/>
    <n v="21.8"/>
    <n v="26.5"/>
    <n v="9784832913950"/>
    <m/>
    <m/>
    <x v="0"/>
    <s v=""/>
    <s v=""/>
    <x v="0"/>
    <s v="1-21"/>
    <m/>
    <m/>
    <m/>
    <m/>
  </r>
  <r>
    <x v="54"/>
    <x v="9"/>
    <x v="9"/>
    <x v="54"/>
    <x v="54"/>
    <m/>
    <s v="歩くﾎﾔ､夜遊びする貝､踊るｸﾓﾋﾄﾃﾞ･･･沖縄の海に生きる動物たちのびっくり仰天!な生き方"/>
    <m/>
    <s v="背骨がないから無脊椎｡その多彩な姿かたちと多様な生態を迫力の写真で」大解剖!"/>
    <s v="大きくカラフルで目立つものから砂粒サイズの無名なものまで､さまざまな無脊椎動物たちが暮らす海。海で無脊椎動物は多様な進化を遂げました。そして各々が人間の常識では考えられないような方法で熾烈な生存競争を切り抜け､したたかに生き残って子供を残します。本書は不思議と驚異に満ちた海産無脊椎動物の世界を､ライターにして研究者である著者のわかりやすい解説と美しい写真で紹介します。"/>
    <m/>
    <x v="52"/>
    <s v="広瀬裕一監修"/>
    <m/>
    <s v="ｿﾌﾄﾊﾞﾝｸ ｸﾘｴｰﾃｨﾌﾞ"/>
    <s v="ｻｲｴﾝｽ･ｱｲ新書"/>
    <s v="SIS-208"/>
    <x v="53"/>
    <x v="0"/>
    <n v="952"/>
    <x v="38"/>
    <x v="28"/>
    <x v="3"/>
    <s v="新書"/>
    <s v="206p"/>
    <m/>
    <s v="18cm"/>
    <n v="9784797363005"/>
    <m/>
    <m/>
    <x v="0"/>
    <s v=""/>
    <s v=""/>
    <x v="0"/>
    <s v="5-17"/>
    <m/>
    <m/>
    <m/>
    <m/>
  </r>
  <r>
    <x v="55"/>
    <x v="13"/>
    <x v="13"/>
    <x v="55"/>
    <x v="55"/>
    <m/>
    <s v="日食･黒点･ｵｰﾛﾗ･磁気嵐･･･太陽の最新映像が満載!!"/>
    <m/>
    <s v="知られざる「太陽の謎」を解明する!"/>
    <s v="＜無し＞"/>
    <s v="＜無し＞"/>
    <x v="53"/>
    <m/>
    <m/>
    <s v="宝島社"/>
    <m/>
    <m/>
    <x v="54"/>
    <x v="0"/>
    <n v="1333"/>
    <x v="39"/>
    <x v="29"/>
    <x v="1"/>
    <s v="A4ﾅﾐ"/>
    <s v="63p"/>
    <m/>
    <s v="30cm"/>
    <n v="9784796685443"/>
    <m/>
    <m/>
    <x v="0"/>
    <s v=""/>
    <s v=""/>
    <x v="0"/>
    <s v="5-11"/>
    <m/>
    <m/>
    <m/>
    <m/>
  </r>
  <r>
    <x v="56"/>
    <x v="12"/>
    <x v="12"/>
    <x v="56"/>
    <x v="56"/>
    <m/>
    <s v="ヒトはなぜ助け合うのか"/>
    <m/>
    <m/>
    <m/>
    <m/>
    <x v="54"/>
    <s v=" 瀬奈秀明 大武美保 谷川多佳子 長谷川真理子 大橋力共著"/>
    <m/>
    <s v="工作舎"/>
    <m/>
    <m/>
    <x v="55"/>
    <x v="48"/>
    <n v="1400"/>
    <x v="40"/>
    <x v="30"/>
    <x v="2"/>
    <s v="B6"/>
    <s v="189p"/>
    <m/>
    <m/>
    <n v="9784875024422"/>
    <m/>
    <s v="https://www.kinokuniya.co.jp/f/dsg-01-9784875024422"/>
    <x v="0"/>
    <s v=""/>
    <s v=""/>
    <x v="0"/>
    <s v="1-33"/>
    <m/>
    <m/>
    <m/>
    <m/>
  </r>
  <r>
    <x v="57"/>
    <x v="6"/>
    <x v="6"/>
    <x v="57"/>
    <x v="57"/>
    <m/>
    <s v="植樹による復興・防災の緊急提言"/>
    <m/>
    <s v="日本を救うふるさとの森づくりﾌﾟﾛｼﾞｪｸﾄ/4000万本の本を植えた著者が示す逆転の発想による震災復興ﾌﾟﾗﾝ!"/>
    <s v="瓦礫を活用して､命を守るふるさとの森をつくる…！甚大な被害をもたらした東日本大震災の津波に耐えて､「その土地本来の樹木」はたくましく生き残り､その防災力を証明した。４０００万本の木を植えた著者が提案する「森の防波堤」は､震災復興のため､将来の安全な暮らしのため､そして日本人の心を支えるための､遠大なプロジェクトである。"/>
    <m/>
    <x v="55"/>
    <m/>
    <m/>
    <s v="学研ﾊﾟﾌﾞﾘｯｼﾝｸﾞ"/>
    <s v="Gakken新書"/>
    <n v="98"/>
    <x v="56"/>
    <x v="49"/>
    <n v="780"/>
    <x v="41"/>
    <x v="31"/>
    <x v="3"/>
    <s v="新書"/>
    <s v="259p"/>
    <m/>
    <s v="18cm"/>
    <n v="9784054050914"/>
    <m/>
    <m/>
    <x v="0"/>
    <s v=""/>
    <s v=""/>
    <x v="0"/>
    <s v="5-19"/>
    <m/>
    <m/>
    <m/>
    <m/>
  </r>
  <r>
    <x v="58"/>
    <x v="9"/>
    <x v="9"/>
    <x v="58"/>
    <x v="58"/>
    <m/>
    <m/>
    <m/>
    <m/>
    <s v="レッドリストに掲載された絶滅危機動物約３００種掲載｡絶滅してしまった動物の情報も満載｡"/>
    <m/>
    <x v="56"/>
    <s v="小宮輝之,大渕希郷監修"/>
    <m/>
    <s v="学研教育出版"/>
    <s v="新ﾎﾟｹｯﾄ版・学研の図鑑"/>
    <n v="14"/>
    <x v="57"/>
    <x v="50"/>
    <n v="960"/>
    <x v="42"/>
    <x v="32"/>
    <x v="3"/>
    <s v="B40"/>
    <s v="208p"/>
    <m/>
    <s v="19cm"/>
    <n v="9784052035500"/>
    <m/>
    <s v="https://www.kinokuniya.co.jp/f/dsg-01-9784052035500"/>
    <x v="0"/>
    <s v=""/>
    <s v=""/>
    <x v="0"/>
    <s v="3-02"/>
    <m/>
    <m/>
    <m/>
    <m/>
  </r>
  <r>
    <x v="59"/>
    <x v="9"/>
    <x v="9"/>
    <x v="59"/>
    <x v="59"/>
    <m/>
    <s v="318種"/>
    <m/>
    <m/>
    <s v="日本で見られる野鳥３１８種(亜種を含む)の足型・足跡をすべて原寸大で掲載｡フィールドで見つけた足跡の持ち主を探すための特徴や､さまざまな足の形から見えてくる鳥の生態を紹介｡"/>
    <m/>
    <x v="57"/>
    <s v="杉田平三"/>
    <m/>
    <s v="文一総合出版"/>
    <m/>
    <m/>
    <x v="58"/>
    <x v="51"/>
    <n v="1600"/>
    <x v="43"/>
    <x v="33"/>
    <x v="3"/>
    <s v="B40"/>
    <s v="144p"/>
    <m/>
    <s v="19cm"/>
    <n v="9784829981054"/>
    <m/>
    <m/>
    <x v="0"/>
    <s v=""/>
    <s v=""/>
    <x v="0"/>
    <s v="3-03"/>
    <m/>
    <m/>
    <m/>
    <m/>
  </r>
  <r>
    <x v="60"/>
    <x v="9"/>
    <x v="9"/>
    <x v="60"/>
    <x v="60"/>
    <m/>
    <s v="上野動物園のあゆみ"/>
    <m/>
    <m/>
    <m/>
    <s v="国立動物園の時代―明治１５年(１８８２年)～大正１３年(１９２４年)_x000a_市立動物園の時代―大正１３年(１９２４年)～昭和１８年(１９４３年)_x000a_都立動物園・昭和の時代―昭和１８年(１９４３年)～昭和６４年(１９８９年)_x000a_都立動物園・平成の時代―平成元年(１９８９年)～平成２４年(２０１２年)_x000a_年表―上野動物園１３０年のあゆみ"/>
    <x v="58"/>
    <m/>
    <m/>
    <s v="公益財団法人東京動物園協会"/>
    <m/>
    <m/>
    <x v="59"/>
    <x v="52"/>
    <n v="1800"/>
    <x v="44"/>
    <x v="34"/>
    <x v="1"/>
    <s v="A4"/>
    <s v="63p"/>
    <n v="22.2"/>
    <n v="28.8"/>
    <n v="9784902528428"/>
    <m/>
    <m/>
    <x v="0"/>
    <s v=""/>
    <s v=""/>
    <x v="0"/>
    <s v="5-23"/>
    <m/>
    <m/>
    <m/>
    <m/>
  </r>
  <r>
    <x v="61"/>
    <x v="7"/>
    <x v="7"/>
    <x v="61"/>
    <x v="61"/>
    <m/>
    <m/>
    <m/>
    <s v="福島原子力発電所事故はまだ終わっていない｡原発事故は､決して「想定外」ではなかった｡政府､規制当局､東京電力の「不作為」による「人災」こそが､ｼﾋﾞｱｱｸｼﾃﾞﾝﾄ(過酷事故)の根本原因だと断定した国会事故調の報告書全文を掲載｡/「参考資料」「会議録」等を収録のCD付き"/>
    <s v="福島原子力発電所事故はまだ終わっていない｡徹底した検証のため,延べ1167人,900時間を超えるヒアリングが行われた｡資料請求数は2000件を超えた｡被災住民1万633人従業員2415人がアンケートに回答｡・東電ビデオの緊迫したやり取り､・事故防止への無作為を引き起こした「規制の虜(Regulatory Capture)」の実態についての生々しい証拠､・吉田昌郎東電福島第一原発所長からのヒアリング､などが明らかになった｡原発事故は,決して「想定外」ではなかった｡"/>
    <m/>
    <x v="59"/>
    <m/>
    <m/>
    <s v="徳間書店"/>
    <m/>
    <m/>
    <x v="60"/>
    <x v="53"/>
    <n v="1600"/>
    <x v="9"/>
    <x v="5"/>
    <x v="1"/>
    <s v="B5"/>
    <s v="592p"/>
    <m/>
    <s v="26cm"/>
    <n v="9784198634865"/>
    <m/>
    <m/>
    <x v="0"/>
    <s v=""/>
    <s v=""/>
    <x v="0"/>
    <s v="3-09"/>
    <m/>
    <m/>
    <m/>
    <m/>
  </r>
  <r>
    <x v="62"/>
    <x v="9"/>
    <x v="9"/>
    <x v="62"/>
    <x v="62"/>
    <m/>
    <s v="明治･大正･昭和････パンダがやって来た日まで"/>
    <m/>
    <m/>
    <s v="自他共に認める“動物園マニア”の前園長による,上野動物園史｡ほろ苦い思い出,びっくり行動の動物たちなど,絵はがきと共に楽しめる,珠玉のエピソード満載｡"/>
    <m/>
    <x v="57"/>
    <m/>
    <m/>
    <s v="求龍堂"/>
    <m/>
    <m/>
    <x v="61"/>
    <x v="54"/>
    <n v="2200"/>
    <x v="44"/>
    <x v="34"/>
    <x v="1"/>
    <s v="A5"/>
    <s v="223p"/>
    <m/>
    <s v="21cm"/>
    <n v="9784763012319"/>
    <m/>
    <m/>
    <x v="0"/>
    <s v=""/>
    <s v=""/>
    <x v="0"/>
    <s v="2-01"/>
    <m/>
    <m/>
    <m/>
    <m/>
  </r>
  <r>
    <x v="63"/>
    <x v="8"/>
    <x v="8"/>
    <x v="63"/>
    <x v="63"/>
    <m/>
    <m/>
    <m/>
    <m/>
    <s v="「持続可能な開発と経済発展の両立」を目指すブータン｡この国の特徴である豊かな自然環境と深い精神文化を軸に､王政の現在から世界をリードする開発理念「GNH思想」､さらに伝統建築物ゾンの役割の変遷まで､歴史・社会・文化を幅広く紹介する｡"/>
    <s v="&lt;目次&gt;１概要,２社会と生活,３経済,４政治,５国際関係,６歴史と文化,７生活に根付く宗教,８環境と資源"/>
    <x v="60"/>
    <m/>
    <m/>
    <s v="明石書房"/>
    <s v="ｴﾘｱ･ｽﾀﾃﾞｨｰｽﾞ"/>
    <n v="47"/>
    <x v="62"/>
    <x v="55"/>
    <n v="2000"/>
    <x v="45"/>
    <x v="13"/>
    <x v="2"/>
    <s v="B6"/>
    <s v="355p"/>
    <m/>
    <s v="19cm"/>
    <n v="9784750320854"/>
    <m/>
    <m/>
    <x v="0"/>
    <s v=""/>
    <s v=""/>
    <x v="0"/>
    <s v="1-38"/>
    <m/>
    <m/>
    <m/>
    <m/>
  </r>
  <r>
    <x v="64"/>
    <x v="2"/>
    <x v="2"/>
    <x v="64"/>
    <x v="64"/>
    <m/>
    <m/>
    <m/>
    <m/>
    <s v="全世界に衝撃を与えたベストセラー､『成長の限界ローマ・クラブ「人類の危機」レポート』から４０年｡新たなアプローチ法で､次なる混沌の４０年を見通す｡"/>
    <m/>
    <x v="61"/>
    <s v="竹中平蔵解説"/>
    <s v="田中香方子"/>
    <s v="日経ＢＰ社"/>
    <m/>
    <m/>
    <x v="63"/>
    <x v="56"/>
    <n v="2200"/>
    <x v="10"/>
    <x v="6"/>
    <x v="1"/>
    <s v="A5"/>
    <s v="510p"/>
    <m/>
    <s v="22cm"/>
    <n v="9784822249410"/>
    <m/>
    <m/>
    <x v="0"/>
    <s v=""/>
    <s v=""/>
    <x v="0"/>
    <s v="1-37"/>
    <m/>
    <m/>
    <m/>
    <m/>
  </r>
  <r>
    <x v="65"/>
    <x v="2"/>
    <x v="2"/>
    <x v="65"/>
    <x v="65"/>
    <m/>
    <s v="事業環境の変化と成長機会を読み解く"/>
    <m/>
    <m/>
    <s v="次なるﾋﾞｼﾞﾈｽﾁｬﾝｽ､新たな市場はここにある!"/>
    <m/>
    <x v="62"/>
    <m/>
    <m/>
    <s v="東洋経済新報社"/>
    <m/>
    <m/>
    <x v="64"/>
    <x v="57"/>
    <n v="2000"/>
    <x v="46"/>
    <x v="35"/>
    <x v="2"/>
    <s v="B6"/>
    <s v="335p"/>
    <m/>
    <s v="20cm"/>
    <n v="9784492395837"/>
    <m/>
    <m/>
    <x v="0"/>
    <s v=""/>
    <s v=""/>
    <x v="0"/>
    <s v="1-06"/>
    <m/>
    <m/>
    <m/>
    <m/>
  </r>
  <r>
    <x v="66"/>
    <x v="2"/>
    <x v="2"/>
    <x v="66"/>
    <x v="66"/>
    <m/>
    <s v="壊れた社会を立て直すそれが私の仕事"/>
    <m/>
    <m/>
    <s v="紛争地帯で,自分よりも権力のあるものに翻弄される人生を送る人々と,政治家の無責任な発言に不安を覚え,未来が描けなかった自分を重ね合わせた高校時代｡でも,私たちは努力さえすれば状況を変えられる社会に生きている―｡24歳で国連ﾎﾞﾗﾝﾃｨｱに抜擢され,27歳でｱﾌｶﾞﾆｽﾀﾝのｶﾙｻﾞｲ大統領から助言を求められるようになっていた｡そのすべては,小さな決意の積み重ねからはじまった｡「世界が尊敬する日本人25人」(「Ｎｅｗｓｗｅｅｋ日本版」)に選出された著者による初めての本｡"/>
    <m/>
    <x v="63"/>
    <s v="認定ＮＰＯ法人日本紛争予防センター事務局長"/>
    <m/>
    <s v="朝日新聞出版"/>
    <m/>
    <m/>
    <x v="65"/>
    <x v="58"/>
    <n v="1400"/>
    <x v="47"/>
    <x v="19"/>
    <x v="2"/>
    <s v="B6"/>
    <s v="203p"/>
    <m/>
    <s v="19cm"/>
    <n v="9784022507464"/>
    <m/>
    <m/>
    <x v="0"/>
    <s v=""/>
    <s v=""/>
    <x v="0"/>
    <s v="1-34"/>
    <m/>
    <m/>
    <m/>
    <m/>
  </r>
  <r>
    <x v="67"/>
    <x v="12"/>
    <x v="12"/>
    <x v="67"/>
    <x v="67"/>
    <m/>
    <s v="もはや空想ではない終焉の科学」"/>
    <m/>
    <m/>
    <s v="明日､人類はこうして絶滅する！スーパーウイルス､気候変動､大量絶滅､食糧危機､生物兵器､コンピュータの暴走…人類はどうすれば滅亡の危機から逃れられるのか？気鋭のジャーナリストが科学的根拠とともに描く人類への警鐘！"/>
    <m/>
    <x v="64"/>
    <m/>
    <s v="夏目 大"/>
    <s v="河出書房新社"/>
    <m/>
    <m/>
    <x v="66"/>
    <x v="59"/>
    <n v="2200"/>
    <x v="48"/>
    <x v="36"/>
    <x v="2"/>
    <s v="B6"/>
    <s v="318p"/>
    <m/>
    <s v="20cm"/>
    <n v="9784309252872"/>
    <m/>
    <m/>
    <x v="0"/>
    <s v=""/>
    <s v=""/>
    <x v="0"/>
    <s v="1-35"/>
    <m/>
    <m/>
    <m/>
    <m/>
  </r>
  <r>
    <x v="68"/>
    <x v="9"/>
    <x v="9"/>
    <x v="68"/>
    <x v="68"/>
    <m/>
    <s v="151種"/>
    <m/>
    <m/>
    <m/>
    <m/>
    <x v="57"/>
    <s v="杉田平三"/>
    <m/>
    <s v="文一総合出版"/>
    <m/>
    <m/>
    <x v="67"/>
    <x v="51"/>
    <n v="1600"/>
    <x v="43"/>
    <x v="33"/>
    <x v="3"/>
    <s v="B40"/>
    <s v="144p"/>
    <m/>
    <s v="19cm"/>
    <n v="9784829981054"/>
    <m/>
    <m/>
    <x v="0"/>
    <s v=""/>
    <s v=""/>
    <x v="0"/>
    <s v="3-03"/>
    <m/>
    <m/>
    <m/>
    <m/>
  </r>
  <r>
    <x v="69"/>
    <x v="12"/>
    <x v="12"/>
    <x v="69"/>
    <x v="69"/>
    <m/>
    <s v="チンパンジーが教えてくれる人間の心"/>
    <m/>
    <m/>
    <s v="人間とは何か｡それをずっと考えながら､日本で､ｱﾌﾘｶで､ﾁﾝﾊﾟﾝｼﾞｰと寄り添うようにして研究を続けてきた｡彼らには人間の言語のようなことばはない｡けれども､彼らなりの心があり､ある意味で人間以上に深いきずながある｡人間の体が進化の産物であるのと同様に､その心も進化の産物だ｡人間にもっとも近い進化の隣人を深く知ることで､人間の心のどういう部分が特別なのかが照らしだされ､教育や親子関係や社会の進化的な起源が見えてくる｡「人間とは何か」の答えをお話ししよう｡"/>
    <m/>
    <x v="65"/>
    <m/>
    <m/>
    <s v="岩波書店"/>
    <m/>
    <m/>
    <x v="68"/>
    <x v="60"/>
    <n v="2000"/>
    <x v="49"/>
    <x v="37"/>
    <x v="2"/>
    <s v="B6"/>
    <s v="198p"/>
    <n v="13.8"/>
    <n v="19.5"/>
    <n v="9784000056175"/>
    <m/>
    <m/>
    <x v="0"/>
    <s v=""/>
    <s v=""/>
    <x v="0"/>
    <s v="1-36"/>
    <m/>
    <m/>
    <m/>
    <m/>
  </r>
  <r>
    <x v="70"/>
    <x v="11"/>
    <x v="11"/>
    <x v="70"/>
    <x v="70"/>
    <m/>
    <s v="地球の誕生から46億年の歴史と内部構造まで"/>
    <m/>
    <m/>
    <m/>
    <s v="第１章プレートとプルームのテクトニクス,第２章地球の歴史,第３章マグマと火山,第４章断層と地震,第５章岩石と地球の調べ方,第６章地球表面から宇宙まで,第７章地球の楽しみ方"/>
    <x v="66"/>
    <m/>
    <m/>
    <s v="新星出版"/>
    <s v="ｶﾗｰ版徹底図解"/>
    <m/>
    <x v="69"/>
    <x v="61"/>
    <n v="1400"/>
    <x v="50"/>
    <x v="38"/>
    <x v="1"/>
    <s v="A5"/>
    <s v="223p"/>
    <m/>
    <s v="21cm"/>
    <n v="9784405106543"/>
    <m/>
    <m/>
    <x v="7"/>
    <d v="2018-07-05T00:00:00"/>
    <d v="2018-08-02T00:00:00"/>
    <x v="6"/>
    <s v="4-02"/>
    <s v="金子壮一"/>
    <d v="2018-07-05T00:00:00"/>
    <d v="2018-08-02T00:00:00"/>
    <d v="2018-09-06T00:00:00"/>
  </r>
  <r>
    <x v="71"/>
    <x v="8"/>
    <x v="8"/>
    <x v="71"/>
    <x v="71"/>
    <m/>
    <s v="ブータンの知性が語るGNH(国民総幸福)"/>
    <m/>
    <m/>
    <m/>
    <m/>
    <x v="67"/>
    <m/>
    <s v="真崎克彦 菊池めぐみ"/>
    <s v="コモンズ"/>
    <m/>
    <m/>
    <x v="70"/>
    <x v="62"/>
    <n v="2200"/>
    <x v="45"/>
    <x v="13"/>
    <x v="2"/>
    <s v="B6"/>
    <s v="230p"/>
    <m/>
    <s v="20cm"/>
    <n v="9784861871177"/>
    <m/>
    <m/>
    <x v="8"/>
    <d v="2018-07-05T00:00:00"/>
    <d v="2018-08-02T00:00:00"/>
    <x v="7"/>
    <s v="1-30"/>
    <s v="井上哲夫"/>
    <d v="2018-07-05T00:00:00"/>
    <d v="2018-08-02T00:00:00"/>
    <d v="2018-08-02T00:00:00"/>
  </r>
  <r>
    <x v="72"/>
    <x v="3"/>
    <x v="3"/>
    <x v="72"/>
    <x v="72"/>
    <m/>
    <s v="中国・韓国市場で経験したビジネスの魂の叫び"/>
    <m/>
    <m/>
    <s v="ベストセラー「コラァ！中国いい加減にしろ！」の著者が本当の真実を暴く！真実をゆがめて日本を攻撃する中国・韓国に,もう我慢できない！"/>
    <m/>
    <x v="68"/>
    <m/>
    <m/>
    <s v="メトロポリタンプレス"/>
    <m/>
    <m/>
    <x v="71"/>
    <x v="63"/>
    <n v="1500"/>
    <x v="51"/>
    <x v="39"/>
    <x v="2"/>
    <s v="B6"/>
    <s v="227p"/>
    <m/>
    <s v="19cm"/>
    <n v="9784907870027"/>
    <m/>
    <m/>
    <x v="0"/>
    <s v=""/>
    <s v=""/>
    <x v="0"/>
    <s v="2-02"/>
    <m/>
    <m/>
    <m/>
    <m/>
  </r>
  <r>
    <x v="73"/>
    <x v="2"/>
    <x v="2"/>
    <x v="73"/>
    <x v="73"/>
    <m/>
    <s v="東京一極集中が招く人口急減"/>
    <m/>
    <m/>
    <s v="地方消滅を避け､真の地方創生へ進むシナリオとは？全国８９６自治体の消滅可能性を指摘し政治を動かした増田寛也と､ＧＤＰと雇用の７割を占めるローカル経済の可能性を明らかにした冨山和彦が語り合う。なぜ「選択と集中」は避けられないのか､移民を受け入れるべきか､大学が職業訓練を行うべき理由､東北地方がもつ可能性､自動運転やドローンなど新技術と地方の関係…日本を襲う危機を見つめ､解決策を探る。"/>
    <m/>
    <x v="69"/>
    <m/>
    <m/>
    <s v="中央公論新社"/>
    <s v="中公新書"/>
    <n v="2282"/>
    <x v="72"/>
    <x v="64"/>
    <n v="820"/>
    <x v="52"/>
    <x v="40"/>
    <x v="3"/>
    <s v="新書"/>
    <s v="183p"/>
    <m/>
    <s v="18cm"/>
    <n v="9784121023339"/>
    <m/>
    <m/>
    <x v="0"/>
    <s v=""/>
    <s v=""/>
    <x v="0"/>
    <s v="5-20"/>
    <m/>
    <m/>
    <m/>
    <m/>
  </r>
  <r>
    <x v="74"/>
    <x v="7"/>
    <x v="7"/>
    <x v="74"/>
    <x v="74"/>
    <m/>
    <s v="地球温暖化抑制のシナリオ"/>
    <m/>
    <m/>
    <m/>
    <s v="１世界で共有できる排出シナリオ(エネルギービジョン)(ＣＯ２排出シナリオの科学性の検討；中長期エネルギービジョン；エネルギービジョンの実現可能性；ＣＯ２排出シナリオの経済性評価；ＣＯ２長期削減目標の再検討)､２日本の役割と貢献(高効率でクリーンな火力発電技術の役割と展望；二酸化炭素回収貯留(ＣＣＳ)の現状と展望/原子力の役割と展望/クリーンな再生可能エネルギーのポテンシャルと役割/世界ビジョン実現における日本の役割と貢献)"/>
    <x v="70"/>
    <s v="氏田博士編"/>
    <m/>
    <s v="海文堂出版"/>
    <m/>
    <m/>
    <x v="73"/>
    <x v="65"/>
    <n v="2500"/>
    <x v="25"/>
    <x v="20"/>
    <x v="1"/>
    <s v="A5"/>
    <s v="204p"/>
    <m/>
    <s v="21cm"/>
    <n v="9784303562106"/>
    <m/>
    <m/>
    <x v="0"/>
    <s v=""/>
    <s v=""/>
    <x v="0"/>
    <s v="3-06"/>
    <m/>
    <m/>
    <m/>
    <m/>
  </r>
  <r>
    <x v="75"/>
    <x v="11"/>
    <x v="11"/>
    <x v="75"/>
    <x v="75"/>
    <m/>
    <m/>
    <m/>
    <s v="生還した登山者たちの証言を中心に､救助現場からの報告と研究者による分析を交え緊急出版!"/>
    <s v="２０１４年９月２７日午前１１時５２分､９月最後の土曜日､素晴らしい好天と絶好の紅葉シーズン､そして昼どきの最もゆったりした時間帯で､多くの登山者でにぎわっていた御嶽山が､突然､大噴火した。そのとき何が起きたのか―。生還した登山者たちの証言を中心に､救助現場からの報告と研究者による分析を交え緊急出版！"/>
    <m/>
    <x v="71"/>
    <m/>
    <m/>
    <s v="山と渓谷社"/>
    <s v="ﾔﾏｹｲ新書"/>
    <s v="YS009"/>
    <x v="74"/>
    <x v="0"/>
    <n v="800"/>
    <x v="53"/>
    <x v="41"/>
    <x v="3"/>
    <s v="B40"/>
    <s v="237p"/>
    <m/>
    <s v="18cm"/>
    <n v="9784635510240"/>
    <m/>
    <m/>
    <x v="0"/>
    <s v=""/>
    <s v=""/>
    <x v="0"/>
    <s v="5-18"/>
    <m/>
    <m/>
    <m/>
    <m/>
  </r>
  <r>
    <x v="76"/>
    <x v="7"/>
    <x v="7"/>
    <x v="76"/>
    <x v="76"/>
    <m/>
    <s v="ｴﾈﾙｷﾞｰの多様性と可能性を考える超「白熱」講義！"/>
    <m/>
    <m/>
    <s v="ゴキブリから水素が―成長する太陽電池を―深海底が燃料電池に―エネルギーの多様性と可能性を考える超「白熱」講義！_x000a_小学生を相手に出前講義"/>
    <s v="第１時限　エネルギーってなに？_x000a_第２時限　光触媒でゴキブリを分解する_x000a_第３時限　光触媒をつかったさまざまな環境浄化_x000a_第４時限　世界ではじめての田んぼ発電_x000a_第５時限　先端科学が未来をきりひらく"/>
    <x v="72"/>
    <m/>
    <m/>
    <s v="ｳｪｯｼﾞ"/>
    <m/>
    <m/>
    <x v="75"/>
    <x v="0"/>
    <m/>
    <x v="25"/>
    <x v="20"/>
    <x v="2"/>
    <s v="B6"/>
    <s v="165p"/>
    <m/>
    <s v="19cm"/>
    <n v="9784863101357"/>
    <m/>
    <m/>
    <x v="0"/>
    <s v=""/>
    <s v=""/>
    <x v="0"/>
    <s v="5/7"/>
    <m/>
    <m/>
    <m/>
    <m/>
  </r>
  <r>
    <x v="77"/>
    <x v="2"/>
    <x v="2"/>
    <x v="77"/>
    <x v="77"/>
    <m/>
    <s v="THE NEXT  100YEARS_x000a_A FORECAST FOR THE ZIST CENTURY"/>
    <m/>
    <s v="経営には長期的な地政学的見地が欠かせない｡本書を読むとｸﾞﾛｰﾊﾞﾙよりも大きな地球と時間の流れが見えてくる｡[小柴満信JSR社長]"/>
    <s v="「影のＣＩＡ」の異名をとる情報機関ストラトフォーの創設者が､２１世紀に起こる政治・経済の危機､国際紛争､宇宙や自然エネルギー開発を地政学的見地から予測！２０２０年までに中国は分裂の危機に瀕し､ロシアはアジアや欧州に進出。２０５０年､勢力を増した日本とトルコは､米国､ポーランドと世界戦争に突入。やがて世界の中心は北米に移り､メキシコと米国が頂上決戦へ。クリミア危機を的中させた話題の書。_x000a_ローソン社長・玉塚元一氏､JSR社長・小柴満信氏推薦！　ジョージ・フリードマン／櫻井祐子訳21世紀半ば､日本はアメリカに対抗する国家となりやがて世界戦争へ？　地政学的視点から世界勢力の変貌を徹底予測する。解説／奥山真司"/>
    <m/>
    <x v="73"/>
    <m/>
    <s v="櫻井祐子"/>
    <s v="早川書房"/>
    <s v="ﾊﾔｶﾜ･ﾉﾝﾌｨｸｼｮﾝ文庫"/>
    <n v="409"/>
    <x v="76"/>
    <x v="66"/>
    <n v="840"/>
    <x v="54"/>
    <x v="19"/>
    <x v="3"/>
    <s v="文庫"/>
    <s v="390p"/>
    <m/>
    <s v="16cm"/>
    <n v="9784150504090"/>
    <m/>
    <m/>
    <x v="9"/>
    <d v="2019-01-10T00:00:00"/>
    <d v="2019-03-06T00:00:00"/>
    <x v="8"/>
    <s v="5-22"/>
    <s v="金子 壮一"/>
    <d v="2019-01-10T00:00:00"/>
    <d v="2019-03-06T00:00:00"/>
    <d v="2019-10-03T00:00:00"/>
  </r>
  <r>
    <x v="78"/>
    <x v="2"/>
    <x v="2"/>
    <x v="78"/>
    <x v="78"/>
    <m/>
    <s v="大好評『100年予測』の著者が描くﾘｱﾙな近未来！"/>
    <m/>
    <m/>
    <s v="大好評『100年予測』の著者が描くﾘｱﾙな近未来！震災後の日本に贈る特別序文付｡_x000a_金融危機以降､国家間のパワーバランスは劇的に変化したか？アメリカとイランがついに和解？日本は軍事力を強化するか？地政学が導く世界の行く末とは…｡「影のＣＩＡ」の異名をもつ情報機関ストラトフォーを率いる著者の『１００年予測』は､クリミア危機を的中させ話題沸騰！続篇の本書では２０１０年代を軸に､より具体的な未来を描く｡３・１１後の日本に寄せた特別エッセイ収録｡"/>
    <m/>
    <x v="74"/>
    <m/>
    <s v="櫻井祐子"/>
    <s v="早川書房"/>
    <s v="ﾊﾔｶﾜ･ﾉﾝﾌｨｸｼｮﾝ文庫"/>
    <s v="NF-416"/>
    <x v="77"/>
    <x v="67"/>
    <n v="820"/>
    <x v="54"/>
    <x v="19"/>
    <x v="3"/>
    <s v="文庫"/>
    <s v="366p"/>
    <m/>
    <s v="16cm"/>
    <n v="9784150504168"/>
    <m/>
    <m/>
    <x v="10"/>
    <d v="2017-11-02T00:00:00"/>
    <s v="？"/>
    <x v="9"/>
    <s v="3-04"/>
    <s v="金子 仁洋"/>
    <d v="2017-11-02T00:00:00"/>
    <s v="？"/>
    <d v="2017-12-07T00:00:00"/>
  </r>
  <r>
    <x v="79"/>
    <x v="2"/>
    <x v="2"/>
    <x v="79"/>
    <x v="79"/>
    <m/>
    <s v="日本経済は「安心の原理」で動く"/>
    <m/>
    <m/>
    <s v="課題先進国を救うモデル｡その最先端は“里山”にあった！！危機を超え未来を生む､すり潰されない生き方を提言！！_x000a_「社会が高齢化するから日本は衰える」は誤っている！　原価０円からの経済再生､コミュニティ復活を果たし､安全保障と地域経済の自立をもたらす究極のバックアップシステムを､日本経済の新しい原理として示す!!"/>
    <m/>
    <x v="75"/>
    <m/>
    <m/>
    <s v="KADOKAWA"/>
    <s v="角川新書"/>
    <s v="D-67"/>
    <x v="78"/>
    <x v="68"/>
    <n v="781"/>
    <x v="55"/>
    <x v="42"/>
    <x v="3"/>
    <s v="新書"/>
    <s v="308p"/>
    <m/>
    <s v="18cm"/>
    <n v="9784041105122"/>
    <m/>
    <m/>
    <x v="11"/>
    <d v="2017-11-02T00:00:00"/>
    <d v="2017-12-07T00:00:00"/>
    <x v="5"/>
    <s v="1-41"/>
    <s v="岩谷 廣道"/>
    <d v="2017-11-02T00:00:00"/>
    <d v="2017-12-07T00:00:00"/>
    <d v="2018-05-17T00:00:00"/>
  </r>
  <r>
    <x v="80"/>
    <x v="2"/>
    <x v="2"/>
    <x v="80"/>
    <x v="80"/>
    <m/>
    <s v="日本軍組織論的研究"/>
    <m/>
    <m/>
    <s v="大東亜戦争での諸作戦の失敗を,組織としての日本軍の失敗ととらえ直し,これを現代の組織一般にとっての教訓とした戦史の初めての社会科学的分析｡"/>
    <m/>
    <x v="76"/>
    <s v="他"/>
    <m/>
    <s v="中央公論新社"/>
    <s v="中公文庫"/>
    <s v="と18-1"/>
    <x v="79"/>
    <x v="69"/>
    <n v="1600"/>
    <x v="56"/>
    <x v="43"/>
    <x v="3"/>
    <s v="文庫"/>
    <s v="413p"/>
    <m/>
    <s v="15X11cm"/>
    <n v="9784122018334"/>
    <m/>
    <m/>
    <x v="11"/>
    <d v="2017-06-02T00:00:00"/>
    <d v="2017-07-08T00:00:00"/>
    <x v="10"/>
    <s v="2-04"/>
    <s v="岩谷 廣道"/>
    <d v="2017-06-02T00:00:00"/>
    <d v="2017-07-08T00:00:00"/>
    <d v="2017-07-08T00:00:00"/>
  </r>
  <r>
    <x v="81"/>
    <x v="2"/>
    <x v="2"/>
    <x v="81"/>
    <x v="81"/>
    <m/>
    <s v="いかに物理学者たちは､世界を残虐と恐怖へ導いていったか？"/>
    <m/>
    <s v="広島･長崎原爆70年/新資料によって､初めて明らかにされる&quot;歴史の真実&quot;と&quot;人間ﾄﾞﾗﾏ&quot;/1938年ﾄﾞｲﾂで核分裂発見｡亡命ﾕﾀﾞﾔ人､独米ｿの物理学者やｽﾊﾟｲによる国家の命運を賭けた&quot;原爆開発戦争&quot;が始まる｡そして･･･"/>
    <s v="広島・長崎原爆７０年。新資料によって､初めて明らかにされる“歴史の真実”と“人間ドラマ”。１９３８年､ドイツで核分裂発見。亡命ユダヤ人､独米ソの物理学者やスパイによる国家の命運を賭けた“原爆開発戦争”が始まる。そして…"/>
    <s v="プロローグ　ベルリンからの手紙―発見された核分裂　１９３８年１２月～１９３９年９月_x000a_第１部　物理学者たちの戦い(ウランフェライン―始まったナチスの核開発　１９３９年９月～１９４０年７月；足踏みする米の核開発―亡命科学者と政府機関の軋轢　１９３９年９月～１９４０年９月　ほか)_x000a_第２部　原爆開発競争(兵器としての核物理学―ナチス高官と物理学者の駆け引き　１９４２年３月～１１月；史上初の臨界達成―マンハッタン計画の誕生　１９３９年９月～１９４０年９月　ほか)_x000a_第３部　戦争と原爆投下(ボーアの先見性―物理学者たちの研究生活と葛藤　１９４３年１１月～１９４４年５月；漏洩する機密―ロスアラモスのソ連スパイたち　１９４４年２月～１２月　ほか)_x000a_第４部　世界に広がる核の恐怖(新たな戦争の始まり―スターリンの焦り　１９４５年８月～１９４６年２月；鉄のカーテン―核の国際管理か国家管理か　１９４５年９月～１９４６年３月　ほか)_x000a_エピローグ　恐怖の均衡―冷戦と相互確証破壊"/>
    <x v="77"/>
    <m/>
    <s v="青柳伸子"/>
    <s v="作品社"/>
    <m/>
    <m/>
    <x v="80"/>
    <x v="69"/>
    <n v="3800"/>
    <x v="57"/>
    <x v="44"/>
    <x v="1"/>
    <s v="A5"/>
    <s v="631p"/>
    <m/>
    <s v="20cm"/>
    <n v="9784861825125"/>
    <m/>
    <m/>
    <x v="0"/>
    <s v=""/>
    <s v=""/>
    <x v="0"/>
    <s v="5-16"/>
    <m/>
    <m/>
    <m/>
    <m/>
  </r>
  <r>
    <x v="82"/>
    <x v="2"/>
    <x v="2"/>
    <x v="82"/>
    <x v="82"/>
    <m/>
    <m/>
    <m/>
    <m/>
    <s v="日本大使が初めて明かした日韓外交戦の舞台裏｡慰安婦像の設置と大統領の竹島上陸｡在韓大使の苦悩と選択｡"/>
    <s v="序章 反日×嫌韓の背景を読む_x000a_第１章 日韓外交最前線～慰安婦と竹島の攻防_x000a_第２章 韓国人は日本の貢献を知らない_x000a_第３章 歴代大統領「反日」の系譜_x000a_第４章 韓流カルチャーと韓国人の素顔_x000a_終章 日韓に明るい未来はあるのか"/>
    <x v="78"/>
    <m/>
    <m/>
    <s v="悟空出版"/>
    <m/>
    <m/>
    <x v="81"/>
    <x v="70"/>
    <n v="1250"/>
    <x v="58"/>
    <x v="19"/>
    <x v="2"/>
    <s v="B6"/>
    <s v="252p"/>
    <m/>
    <s v="19cm"/>
    <n v="9784908117107"/>
    <m/>
    <m/>
    <x v="12"/>
    <d v="2019-10-03T00:00:00"/>
    <d v="2019-11-09T00:00:00"/>
    <x v="11"/>
    <s v="3-01"/>
    <s v="中川浩之"/>
    <d v="2019-10-03T00:00:00"/>
    <d v="2019-11-09T00:00:00"/>
    <d v="2019-11-07T00:00:00"/>
  </r>
  <r>
    <x v="83"/>
    <x v="6"/>
    <x v="6"/>
    <x v="83"/>
    <x v="83"/>
    <m/>
    <s v="生き残りをかけたしくみと工夫"/>
    <m/>
    <s v="身近な植物たちの驚きのﾊﾟﾜｰ/その生き方に思いをめぐらせる1冊/かさぶたをつくって身を守るﾊﾞﾅﾅ､ｱｻｶﾞｵも毒を持つ､あっというまに大きくなるﾀﾞｲｺﾝなど､身近な植物には知恵と工夫がいっぱい"/>
    <s v="身近な植物にも不思議がいっぱい。アジサイやキョウチクトウ､アサガオなど毒をもつ意外な植物たち､長い年月をかけて巨木を枯らすシメコロシノキ､かさぶたをつくって身を守るバナナ､根も葉もないネナシカズラなど､植物のもつさまざまなパワーを紹介。動物たちには真似できない植物のすごさを､「渋みと辛みでからだを守る」「食べられる植物も毒をもつ」「なぜ､花々は美しく装うのか」などのテーマで､やさしく解説。"/>
    <s v="第１章　自分のからだは､自分で守る_x000a_第２章　味は､防衛手段！_x000a_第３章　病気になりたくない！_x000a_第４章　食べつくされたくない！_x000a_第５章　やさしくない太陽に抗して､生きる_x000a_第６章　逆境に生きるしくみ_x000a_第７章　次の世代へ命をつなぐしくみ"/>
    <x v="79"/>
    <m/>
    <m/>
    <s v="中央公論新社"/>
    <s v="中公文庫"/>
    <n v="2174"/>
    <x v="82"/>
    <x v="71"/>
    <n v="840"/>
    <x v="59"/>
    <x v="45"/>
    <x v="3"/>
    <s v="新書"/>
    <s v="236p"/>
    <m/>
    <s v="18cm"/>
    <n v="9784121021748"/>
    <m/>
    <m/>
    <x v="9"/>
    <d v="2019-01-10T00:00:00"/>
    <d v="2019-03-07T00:00:00"/>
    <x v="2"/>
    <s v="5-21"/>
    <s v="金子 壮一"/>
    <d v="2019-01-10T00:00:00"/>
    <d v="2019-03-07T00:00:00"/>
    <d v="2019-04-04T00:00:00"/>
  </r>
  <r>
    <x v="84"/>
    <x v="8"/>
    <x v="8"/>
    <x v="84"/>
    <x v="84"/>
    <m/>
    <s v="協力隊OBの教育支援35年"/>
    <m/>
    <s v="青年海外協力隊ＯＢのアイデアから教育支援活動は始まった｡ネパールに高校の校舎を建てよう｡冬休みには大学の野外地質学実習の宿舎として利用しよう｡"/>
    <m/>
    <m/>
    <x v="80"/>
    <m/>
    <m/>
    <s v="東海大学出版部"/>
    <m/>
    <m/>
    <x v="83"/>
    <x v="72"/>
    <n v="1600"/>
    <x v="60"/>
    <x v="46"/>
    <x v="1"/>
    <s v="A5"/>
    <s v="134p"/>
    <m/>
    <s v="21cm"/>
    <n v="9784486020868"/>
    <m/>
    <m/>
    <x v="0"/>
    <s v=""/>
    <s v=""/>
    <x v="0"/>
    <s v="3-16"/>
    <m/>
    <m/>
    <m/>
    <m/>
  </r>
  <r>
    <x v="85"/>
    <x v="5"/>
    <x v="5"/>
    <x v="85"/>
    <x v="85"/>
    <m/>
    <s v="ｴﾎﾞﾗ出血熱､ﾃﾝｸﾞ熱､新型ｲﾝﾌﾙｴﾝｻﾞ･･･世界を震撼させるﾊﾟﾝﾃﾞﾐｯｸ"/>
    <m/>
    <m/>
    <s v="&lt;無し&gt;"/>
    <s v="&lt;無し&gt;"/>
    <x v="81"/>
    <m/>
    <m/>
    <s v="ﾆｭｰﾄﾝﾌﾟﾚｽ"/>
    <s v="ﾆｭｰﾄﾝﾑｯｸ別冊"/>
    <m/>
    <x v="84"/>
    <x v="0"/>
    <n v="2593"/>
    <x v="61"/>
    <x v="12"/>
    <x v="1"/>
    <s v="A4変"/>
    <s v="159p"/>
    <m/>
    <s v="28cm"/>
    <n v="9784315520095"/>
    <m/>
    <m/>
    <x v="0"/>
    <s v=""/>
    <s v=""/>
    <x v="0"/>
    <s v="5-12"/>
    <m/>
    <m/>
    <m/>
    <m/>
  </r>
  <r>
    <x v="86"/>
    <x v="7"/>
    <x v="7"/>
    <x v="86"/>
    <x v="86"/>
    <m/>
    <s v="放射線を可視化する"/>
    <m/>
    <m/>
    <m/>
    <s v="２０１１_x000a_２０１２_x000a_２０１３_x000a_２０１４"/>
    <x v="82"/>
    <m/>
    <m/>
    <s v="皓星社"/>
    <m/>
    <m/>
    <x v="85"/>
    <x v="0"/>
    <m/>
    <x v="9"/>
    <x v="5"/>
    <x v="1"/>
    <s v="B5"/>
    <s v="108p"/>
    <m/>
    <s v="26cm"/>
    <n v="9784774404981"/>
    <m/>
    <m/>
    <x v="0"/>
    <s v=""/>
    <s v=""/>
    <x v="0"/>
    <s v="11-07"/>
    <m/>
    <m/>
    <m/>
    <m/>
  </r>
  <r>
    <x v="87"/>
    <x v="11"/>
    <x v="11"/>
    <x v="87"/>
    <x v="87"/>
    <s v="ミズ ダイジュンカン ト クラシ :ニジュウイッセイキ ノ ミズ カンキョウ オ ツクル"/>
    <s v="21世紀の水環境を創る"/>
    <m/>
    <s v="自然･社会･文化が」調和した安全で快適な水環境を創る"/>
    <s v="水は､大気､海洋､地表､地下のあらゆるところに､気体､液体､固体の形で存在し､循環して物質やエネルギーを輸送する｡変化し続ける地球環境における絶え間ない水の大循環システムを新たな情報技術を用いて解明し､自然と共生した潤いのある社会を統合的に実現するためのビジョンと指針を提案する"/>
    <m/>
    <x v="83"/>
    <s v="登坂博行､河野明男､大和広明､深沢壮騎､山村寛､舩橋真俊､吉田かおる､石川幹子､原辰次､田原康博"/>
    <m/>
    <s v="丸善プラネット"/>
    <m/>
    <m/>
    <x v="86"/>
    <x v="73"/>
    <n v="1300"/>
    <x v="62"/>
    <x v="15"/>
    <x v="2"/>
    <s v="B6"/>
    <s v="228p "/>
    <m/>
    <s v="19cm"/>
    <n v="9784863452800"/>
    <s v="https://ndlopac.ndl.go.jp/F/?func=find-a&amp;find_code=WTYP&amp;request=&amp;request_op=AND&amp;find_code=WRD&amp;request=&amp;request_op=AND&amp;find_code=WTI&amp;request=水大循環と暮らし&amp;request_op=AND&amp;find_code=WAU&amp;request=&amp;request_op=AND&amp;find_code=WPU&amp;request=&amp;request_op=AND&amp;find_code=CALL&amp;request=&amp;request_op=AND&amp;find_code=&amp;request=&amp;request_op=AND&amp;find_code=&amp;request=&amp;request_op=AND&amp;find_code=&amp;request=&amp;chk_bigram=on&amp;adjacent=N&amp;chk_all=on&amp;chk_fmt_BK=on&amp;chk_fmt_SE=on&amp;chk_fmt_WZ=on&amp;chk_fmt_EL=on&amp;chk_fmt_WK=on&amp;chk_fmt_HA=on&amp;chk_fmt_MP=on&amp;chk_fmt_MI=on&amp;chk_fmt_AC=on&amp;chk_fmt_ZK=on&amp;chk_fmt_KT=on&amp;filter_code_4=WSL&amp;filter_request_4=&amp;filter_code_2=WYR&amp;filter_request_2=&amp;filter_code_3=WYR&amp;filter_request_3=&amp;filter_code_1=WLNT&amp;filter_request_1=&amp;x=72&amp;y=16"/>
    <s v="https://www.kinokuniya.co.jp/f/dsg-01-9784863452800"/>
    <x v="13"/>
    <d v="2017-02-02T00:00:00"/>
    <d v="2017-03-02T00:00:00"/>
    <x v="12"/>
    <s v="1-01"/>
    <s v="龍野 廣道"/>
    <d v="2017-02-02T00:00:00"/>
    <d v="2017-03-02T00:00:00"/>
    <d v="2017-03-02T00:00:00"/>
  </r>
  <r>
    <x v="88"/>
    <x v="2"/>
    <x v="2"/>
    <x v="88"/>
    <x v="88"/>
    <m/>
    <m/>
    <m/>
    <s v="74000人の失業者を出すTPPの罠１後からじわじわ危機が迫酢ﾏｲﾅﾝﾊﾞｰ１"/>
    <s v="あなたはいくつ見抜けるだろうか？９．１１と３．１１の共通点､テロ報道の表裏､国際機関の真の狙いに､ＳＮＳの思考停止効果…ｅｔｃ。嘘と真実がますます見分けにくくなる今､決して騙されない秘策を未公開情報と共に大公開！"/>
    <s v="プロローグ　「ウォール街デモが意味するもの」_x000a_第１章　「政府や権力は嘘をつくものです」(「ただちに健康に害はない」には気をつけろ―９・１１作業員の警告；「情報隠ぺい」が作ってきた世界の原発の歴史；御用学者の作り方　ほか)_x000a_第２章　「違和感」という直感を見逃すな(「民主党と共和党､どっちが貧困を悪化させますか？」；「民主化革命」という名の新しい侵略；報道されなかったもうひとつのリビア　ほか)_x000a_第３章　真実の情報にたどりつく方法(市場化を導入するための国民“洗脳”ステップ；腑に落ちないニュースは､資本のピラミッドを見る；ニュースに登場する国際機関の裏をチェック！　ほか)_x000a_エピローグ　「３・１１から未来へ」"/>
    <x v="84"/>
    <m/>
    <m/>
    <s v="KADOKAWA"/>
    <s v="角川新書"/>
    <s v="K-76"/>
    <x v="87"/>
    <x v="74"/>
    <m/>
    <x v="63"/>
    <x v="47"/>
    <x v="3"/>
    <s v="新書"/>
    <s v="263p"/>
    <m/>
    <s v="18cm"/>
    <n v="9784040820606"/>
    <m/>
    <m/>
    <x v="0"/>
    <s v=""/>
    <s v=""/>
    <x v="0"/>
    <s v="5/7"/>
    <m/>
    <m/>
    <m/>
    <m/>
  </r>
  <r>
    <x v="89"/>
    <x v="3"/>
    <x v="3"/>
    <x v="89"/>
    <x v="89"/>
    <m/>
    <s v="日本人が知らない100の疑問"/>
    <m/>
    <s v="地政学・宗教・世界史で激動の国際情勢が一気に分かる！"/>
    <s v="ニュース番組や新聞をなんとなく見ているだけでは､ニュースの「本質」をつかむことはできません。そこで本書は一般の方々が国際ニュースを見て疑問に思うであろう１００のポイントを取り上げ､世界史とからめて解説するアプローチをとりました。歴史の成り立ちから学ぶことで､国際ニュースの本質を読み解くことができると思います。"/>
    <s v="第１章　ヨーロッパの憂鬱―ウクライナ問題と難民問題(ウクライナ紛争の原因は何か？；「ヨーロッパ」は､いつ生まれたのか？；ユダヤ人はなぜヨーロッパで迫害されたのか？　ほか)_x000a_第２章　台頭するイスラム過激派と宗教戦争(ＩＳ(イスラム国)は何と戦っているのか_x000a_シーア派とスンナ派は何が違うのか？_x000a_シーア派の特徴とは？　ほか)_x000a_第３章　アメリカのグローバリズムと中国の野望(アジア投資銀行(ＡＩＩＢ)の創設は何を意味するか？_x000a_国際通貨基金(ＩＭＦ)と世界銀行の違いとは？_x000a_アジア開発銀行とＡＩＩＢの違いは？　ほか)"/>
    <x v="85"/>
    <m/>
    <m/>
    <s v="SBｸﾘｴｲﾃｨﾌﾞ"/>
    <s v="SB新書"/>
    <n v="322"/>
    <x v="88"/>
    <x v="75"/>
    <m/>
    <x v="64"/>
    <x v="48"/>
    <x v="3"/>
    <s v="新書"/>
    <s v="251p"/>
    <m/>
    <s v="26cm"/>
    <n v="9784797396546"/>
    <m/>
    <m/>
    <x v="14"/>
    <d v="2018-06-07T00:00:00"/>
    <d v="2018-07-05T00:00:00"/>
    <x v="7"/>
    <s v="5/7"/>
    <s v="伊藤友悌"/>
    <d v="2018-06-07T00:00:00"/>
    <d v="2018-07-05T00:00:00"/>
    <d v="2018-08-02T00:00:00"/>
  </r>
  <r>
    <x v="90"/>
    <x v="2"/>
    <x v="2"/>
    <x v="90"/>
    <x v="90"/>
    <m/>
    <s v="環境と社会に」良いことをして儲かる会社を創る方法"/>
    <m/>
    <m/>
    <s v="金属は金属リサイクル業者に､その他を廃棄物処理業者に…年間６０万円→１万２千円､排出量を業者任せにせず､毎回廃棄物の数量を計測したら…年間９０万円ものコスト削減。「廃棄物を適正に扱い分別することで儲けにつながる」とよりプラス思考な内容を非常にわかりやすく解説。"/>
    <s v="１章　もうやめませんか？利益を生まない環境に優しいことしてます自慢_x000a_２章　みんな知らない「一般廃棄物」と「産業廃棄物」_x000a_３章　会社を救うゴミ「産業廃棄物」についてもっと知ろう_x000a_４章　ゴミをお金に変える方法_x000a_５章　ゴミでコストを削減し､売り上げを上げる仕組みはこうして作ろう_x000a_６章　環境にやさしい企業活動を続けていくために知っとこ！_x000a_７章　次世代を担う人と社会と環境にやさしい企業紹介"/>
    <x v="86"/>
    <m/>
    <m/>
    <s v="ｶﾅﾘﾔｺﾐﾆｹｰｼｮﾝｽﾞ"/>
    <m/>
    <m/>
    <x v="89"/>
    <x v="0"/>
    <m/>
    <x v="65"/>
    <x v="1"/>
    <x v="2"/>
    <s v="B6"/>
    <s v="217p"/>
    <m/>
    <s v="19cm"/>
    <n v="9784778203269"/>
    <m/>
    <m/>
    <x v="0"/>
    <s v=""/>
    <s v=""/>
    <x v="0"/>
    <s v="5/7"/>
    <m/>
    <m/>
    <m/>
    <m/>
  </r>
  <r>
    <x v="91"/>
    <x v="13"/>
    <x v="13"/>
    <x v="91"/>
    <x v="91"/>
    <m/>
    <m/>
    <m/>
    <s v="天文学は天の文学！_x000a_日常用語として使われている天文､宇宙の言葉から宇宙の全貌を読み解いていく天文ｴｯｾｲ"/>
    <s v="そうだったのか宇宙！と思わず納得 _x000a_「金融ビッグバン」「新星のごとく登場した選手」「この路地裏はブラックホールのように深い､怖い」など､宇宙に実在する天体や現象の名前は､わたしたちの生活､社会現象などに密着して使われています。暦や曜日､時間の刻み方も､もともとは宇宙との密接な関係からつくられたシステムです。身近に使われる言葉のなかに潜む宇宙を探し､それを「宇宙の言の葉」と題し､そこから､宇宙の全貌を知る。国立天文台のナベジュン先生こと､渡部潤一氏による､そうだったのか､宇宙！”と納得すること必至の一冊。"/>
    <s v="はじめに 身近な言葉に潜む宇宙_x000a_言の葉一「月」……時を刻む天体_x000a_言の葉二「七夕」……十五光年の遠距離恋愛_x000a_言の葉三「天の川」……賢治も描いた星の川_x000a_言の葉四「アンドロメダ」……世界観を変えた宇宙の窓_x000a_言の葉五「彗星」……宇宙の放浪者_x000a_言の葉六「流れ星」……砂粒の最期の輝き_x000a_言の葉七「惑星」……なぜ一週間は七日なのか_x000a_言の葉八「正午」……時と星のただならぬ関係_x000a_言の葉九「新星､超新星」……必ず見えなくなる星_x000a_言の葉十「宇宙人」……天文学者はマジメに探している_x000a_言の葉十一「UFO」……宇宙人の乗り物…？_x000a_言の葉十二「ブラックホール」……すべてを飲み込む宇宙の「特異点」_x000a_言の葉十三「星」……生命を創出したスター_x000a_言の葉十四「ビッグバン」……眠れなくなる永遠のロマン_x000a_言の葉十五「太陽」……天文学は天の文学"/>
    <x v="53"/>
    <m/>
    <m/>
    <s v="小学館"/>
    <s v="小学館101新書"/>
    <n v="148"/>
    <x v="90"/>
    <x v="0"/>
    <m/>
    <x v="66"/>
    <x v="49"/>
    <x v="3"/>
    <s v="新書"/>
    <s v="数 205p"/>
    <m/>
    <s v="18cm"/>
    <n v="9784098251483"/>
    <m/>
    <m/>
    <x v="9"/>
    <d v="2017-10-15T00:00:00"/>
    <d v="2017-11-02T00:00:00"/>
    <x v="13"/>
    <s v="6-01"/>
    <s v="金子 壮一"/>
    <d v="2017-10-15T00:00:00"/>
    <d v="2017-11-02T00:00:00"/>
    <d v="2017-11-02T00:00:00"/>
  </r>
  <r>
    <x v="92"/>
    <x v="7"/>
    <x v="7"/>
    <x v="92"/>
    <x v="92"/>
    <m/>
    <s v="今のﾀﾞﾑで年間2兆円超の電力を増やせる｡新規ﾀﾞﾑ建設不要！世界に稀な地形と気象でｴﾈﾙｷﾞｰ大国になれる！"/>
    <m/>
    <m/>
    <s v="発電設備のないダムにも発電機を付けるなど既存ダムを徹底活用せよ！―持続可能な日本のための秘策。世界でもまれな「地形」と「気象」でエネルギー大国になれる！"/>
    <s v="序　一〇〇年後の日本のために_x000a_第１章　なぜ､ダムを増やさずに水力発電を二倍にできるのか_x000a_第２章　なぜ､日本をエネルギー資源大国と呼べるのか_x000a_第３章　なぜ､日本のダムは二〇〇兆円の遺産なのか_x000a_第４章　なぜ､地形を見ればエネルギーの将来が分かるのか_x000a_第５章　なぜ､水源地域が水力発電事業のオーナーになるべきなのか_x000a_第６章　どうすれば､水源地域主体の水力発電は成功できるのか_x000a_終章　未来のエネルギーと水力発電"/>
    <x v="87"/>
    <m/>
    <m/>
    <s v="東洋経済新報社"/>
    <m/>
    <m/>
    <x v="91"/>
    <x v="0"/>
    <m/>
    <x v="67"/>
    <x v="5"/>
    <x v="2"/>
    <s v="B6"/>
    <s v="190p"/>
    <m/>
    <s v="19cm"/>
    <n v="9784492762288"/>
    <m/>
    <m/>
    <x v="15"/>
    <d v="2018-06-07T00:00:00"/>
    <d v="2018-07-08T00:00:00"/>
    <x v="14"/>
    <s v="6-02"/>
    <s v="中川 浩之"/>
    <d v="2018-06-07T00:00:00"/>
    <d v="2018-07-08T00:00:00"/>
    <d v="2018-07-08T00:00:00"/>
  </r>
  <r>
    <x v="93"/>
    <x v="2"/>
    <x v="2"/>
    <x v="93"/>
    <x v="93"/>
    <m/>
    <s v="異常気象がもたらす不都合な「現実」"/>
    <m/>
    <s v="「北極が解ければ､もっと儲かる」日本人だけが知らない地球温暖化ﾋﾞｼﾞﾈｽ_x000a_地球温暖化「後」の世界を見据えた「えげつないﾋﾞｼﾞﾈｽ」の実態を､全米超注目の若手ｼﾞｬｰﾅﾘｽﾄが暴く。"/>
    <s v="ニューヨーカー､ウォール・ストリート・ジャーナル､ネイチャー､ＧＱ､ワイアード､タイム…絶賛！ついに日本上陸！氷の下の資源争奪戦に明け暮れる石油メジャー､水と農地を買い漁るウォール街のハゲタカ､「雪」を売り歩くイスラエルベンチャー､治水テクノロジーを「沈む島国」に売り込むオランダ､天候支配で一攫千金を目論む科学者たち…。日本人だけが知らない地球温暖化ビジネス。"/>
    <s v="第１部　融解(コールドラッシュ―カナダ､北西航路を防衛す；シェルが描く２つのシナリオ―気候変動を確信した石油会社は何を目指すのか；独立国家「グリーンランド」の誕生は近い―解けるほどに湧き出す石油､露出するレアメタル；雪解けのアルプスをイスラエルが救う―人工雪と淡水化というおいしいマーケット)_x000a_第２部　旱魃(災害で利を得る保険ビジネスの実態―保険会社ＡＩＧと契約する民間消防士；水はカネのあるほうへ流れる―投機対象になった「次世紀の石油」；農地強奪―ウォール街のハゲタカ､南スーダンへ；「環境移民」という未来の課題―「緑の長城」が防ぐのは砂漠化か､それとも移民か)_x000a_第３部　洪水(肥沃な土地に「逆流」する脅威―バングラデシュからインドへの移民が後を絶たない理由；護岸壁､販売中―オランダが海面上昇を歓迎する理由；地球温暖化の遺伝学―デング熱の再来で盛り上がるバイオ産業；テクノロジーですべて問題解決―気功工学信奉者たちの楽観的な未来)"/>
    <x v="88"/>
    <m/>
    <s v="柴田裕之 訳"/>
    <s v="ﾀﾞｲﾔﾓﾝﾄﾞ社"/>
    <m/>
    <m/>
    <x v="91"/>
    <x v="0"/>
    <n v="2000"/>
    <x v="68"/>
    <x v="17"/>
    <x v="2"/>
    <s v="B6"/>
    <n v="426"/>
    <m/>
    <n v="20"/>
    <s v="9784478028933"/>
    <m/>
    <m/>
    <x v="13"/>
    <d v="2017-02-02T00:00:00"/>
    <d v="2017-03-02T00:00:00"/>
    <x v="15"/>
    <s v="6-03"/>
    <s v="龍野 廣道"/>
    <d v="2017-02-02T00:00:00"/>
    <d v="2017-03-02T00:00:00"/>
    <d v="2017-04-06T00:00:00"/>
  </r>
  <r>
    <x v="94"/>
    <x v="2"/>
    <x v="2"/>
    <x v="94"/>
    <x v="94"/>
    <m/>
    <s v="「壊し屋」大統領は世界をどう変えるのか"/>
    <m/>
    <m/>
    <s v="「壊し屋」大統領は日本を､世界をどう変えるのか？新大統領の描くアメリカは？世界は？そして日本は？トランプ氏の思想や経歴､演説､素顔など現地ルポや豊富な資料で､強みと弱点を浮き彫りに。"/>
    <s v="第１章　激突対談「トランプのアメリカ　激震の世界　立ち尽くす日本」―春名幹男(早稲田大学大学院客員教授)×会田弘継(青山学院大学教授)(トランプを選んだアメリカとは；分断の米政治に乗り込む異端大統領；超大国アメリカは沈没､それとも再浮上？　ほか)_x000a_第２章　トランプ政権どうなる政策(通商―保護主義傾斜､日本に逆風；金融―「通貨操作」と日本を非難；地球環境―温暖化は「でっちあげ」　ほか)_x000a_第３章　評伝や演説で読み解くトランプの実像(素顔のトランプ；トランプ・ファミリーの系譜；トランプ演説集(要旨)　ほか)"/>
    <x v="89"/>
    <m/>
    <m/>
    <s v="共同通信社"/>
    <m/>
    <m/>
    <x v="92"/>
    <x v="0"/>
    <m/>
    <x v="63"/>
    <x v="47"/>
    <x v="2"/>
    <s v="B6"/>
    <s v="175p"/>
    <m/>
    <s v="19cm"/>
    <n v="9784764106963"/>
    <m/>
    <m/>
    <x v="0"/>
    <s v=""/>
    <s v=""/>
    <x v="0"/>
    <s v="7-01"/>
    <m/>
    <m/>
    <m/>
    <m/>
  </r>
  <r>
    <x v="95"/>
    <x v="6"/>
    <x v="6"/>
    <x v="95"/>
    <x v="95"/>
    <m/>
    <m/>
    <m/>
    <m/>
    <s v="農薬を使わないで､きれいな野菜が作れるかどうか？農薬を使わないほうがよくできる。常識とは逆の世界。絵でわかる､読んで納得。有機無農薬裁培・農業塾の教えを凝縮。"/>
    <s v="序章　畑まるごと堆肥化_x000a_第１章　実やサヤを食べる野菜(ミニトマト―鉄則・欲張らず､まずは４段取りをめざす；ナス―鉄則・収穫ごとに剪定してやる；ピーマン―鉄則・必ず誘引してＶ字型に育てる　ほか)_x000a_第２章　葉や花蕾を食べる野菜(キャベツ―鉄則・苗を植えたら春も秋もベタがけする；イタリアンパセリ―鉄則・種を多くまいて発芽率の悪さをカバー；レタス―鉄則・なんとしても過湿にだけはしない　ほか)_x000a_第３章　根や地下茎を食べる野菜(ジャガイモ―鉄則・平畝から土よせで高畝にしてやる；サラダゴボウ―鉄則・掘るのが楽な品種を選ぶ；サツマイモ―鉄則・ツルボケ防止にツル返しをする　ほか)"/>
    <x v="90"/>
    <m/>
    <m/>
    <s v="学研パブリッシング"/>
    <m/>
    <m/>
    <x v="93"/>
    <x v="0"/>
    <m/>
    <x v="69"/>
    <x v="50"/>
    <x v="1"/>
    <s v="A5"/>
    <s v="196p"/>
    <m/>
    <s v="21cm"/>
    <n v="9784054051966"/>
    <m/>
    <m/>
    <x v="0"/>
    <s v=""/>
    <s v=""/>
    <x v="0"/>
    <s v="7-02"/>
    <m/>
    <m/>
    <m/>
    <m/>
  </r>
  <r>
    <x v="96"/>
    <x v="12"/>
    <x v="12"/>
    <x v="96"/>
    <x v="96"/>
    <m/>
    <s v="日本人とは何者か"/>
    <m/>
    <m/>
    <s v="発掘された古人骨を調べ､当時の人の様子を明らかにする「骨考古学」。その進展によって､日本列島の歴史は大きく書き換えられねばならないことがわかってきた。実は縄文人は南方からやってきたのではない。大陸から渡来した弥生人が縄文人を駆逐したというのも本当ではない。そもそも「弥生人顔」など存在しない―旧来の歴史学に根強く残る誤謬を科学的視点から検証。人々の生身の姿を復原し歴史をひもとく「身体史観」を提唱する。骨考古学の第一人者が､日本人の実像に迫る。"/>
    <s v="１　日本人の実像を探る(旧石器時代人；縄文人；「弥生人」；古墳時代人；「中世人」・近世人・近現代人)_x000a_２　「身体史観」の挑戦(旧来の日本人論の誤りをただす；旧来の歴史観はどこが誤っているのか)"/>
    <x v="91"/>
    <m/>
    <m/>
    <s v="筑摩書房"/>
    <m/>
    <m/>
    <x v="94"/>
    <x v="76"/>
    <m/>
    <x v="70"/>
    <x v="39"/>
    <x v="3"/>
    <s v="新書"/>
    <s v="254p"/>
    <m/>
    <s v="18cm"/>
    <n v="9784480068316"/>
    <m/>
    <m/>
    <x v="0"/>
    <s v=""/>
    <s v=""/>
    <x v="0"/>
    <s v="7-03"/>
    <m/>
    <m/>
    <m/>
    <m/>
  </r>
  <r>
    <x v="97"/>
    <x v="12"/>
    <x v="12"/>
    <x v="97"/>
    <x v="97"/>
    <m/>
    <s v="生命とは何か地球最大の謎を解く生命の逆襲"/>
    <m/>
    <s v="心は人間だけのものではない。赤道直下の密林で､住宅街の庭先で､人知れず繰り返されてきた偉大な営み。気鋭の生物学者が生命の驚きの深淵に迫る､ＡＥＲＡ好評連載単行本化第２弾。"/>
    <s v="発掘された古人骨を調べ､当時の人の様子を明らかにする「骨考古学」。その進展によって､日本列島の歴史は大きく書き換えられねばならないことがわかってきた。実は縄文人は南方からやってきたのではない。大陸から渡来した弥生人が縄文人を駆逐したというのも本当ではない。そもそも「弥生人顔」など存在しない―旧来の歴史学に根強く残る誤謬を科学的視点から検証。人々の生身の姿を復原し歴史をひもとく「身体史観」を提唱する。骨考古学の第一人者が､日本人の実像に迫る。_x000a_発掘された古人骨を調べ､当時の人の様子を明らかにする「骨考古学」。その進展によって､日本列島の歴史は大きく書き換えられねばならないことがわかってきた。実は縄文人は南方からやってきたのではない。大陸から渡来した弥生人が縄文人を駆逐したというのも本当ではない。そもそも「弥生人顔」など存在しない―旧来の歴史学に根強く残る誤謬を科学的視点から検証。人々の生身の姿を復原し歴史をひもとく「身体史観」を提唱する。骨考古学の第一人者が､日本人の実像に迫る。_x000a_"/>
    <s v="第1章 昆虫少年のまなざし(大切なことはぜんぶ虫から教わった:図書館で「世界の蝶」を旅する他)_x000a_第2章 ｾﾝｽ･ｵﾌﾞ･ﾜﾝﾀﾞｰ(この世界はわからないことに満ちている:ﾓﾙﾌｧ蝶の翅はなぜ青い?他)_x000a_第3章 ♀の優越♂の憂鬱(アダムはイブからつくられた；哀しきオスの存在理由　ほか)_x000a_第4章 生命の秩序と混沌(何としたたかなｳｰﾊﾟｰﾙｰﾊﾟｰ:私たちが象に親愛の情を抱く理由 他)_x000a_第5章 ﾋﾄという困った生物(300年後の金環日食､そのとき日本人は?:肝臓は飲んだあとに「締め」を欲する 他)"/>
    <x v="40"/>
    <m/>
    <m/>
    <s v="朝日新聞出版"/>
    <m/>
    <m/>
    <x v="95"/>
    <x v="77"/>
    <n v="1512"/>
    <x v="71"/>
    <x v="21"/>
    <x v="2"/>
    <s v="B6"/>
    <n v="237"/>
    <m/>
    <n v="19"/>
    <s v="978-4-02-331195-4"/>
    <m/>
    <m/>
    <x v="15"/>
    <d v="2018-07-05T00:00:00"/>
    <d v="2018-08-02T00:00:00"/>
    <x v="7"/>
    <s v="7-04"/>
    <s v="中川 浩之"/>
    <d v="2018-07-05T00:00:00"/>
    <d v="2018-08-02T00:00:00"/>
    <d v="2018-08-02T00:00:00"/>
  </r>
  <r>
    <x v="98"/>
    <x v="12"/>
    <x v="12"/>
    <x v="98"/>
    <x v="98"/>
    <m/>
    <s v="氷河期の洞窟の３２の記号の謎を解く"/>
    <m/>
    <m/>
    <s v="私たちはいつ言語を獲得し､文字を使い始めたのか？４万年前の氷河期に残された壁画の数々。そこには牛や馬の絵とともに不思議な記号が残されていた。ヨーロッパ全体３６８箇所の洞窟に残された記号を世界で初めてデータベース化。すると記号はわずか３２個に収斂された。２４００キロも離れた二つの洞窟に残された記号が一致するのはなぜか？あるいは急峻なピレネー山脈を挟んで､一致した特異な屋舎記号。自ら５２箇所の洞窟に潜って記号を採取したカナダ人女性科学者がその謎に挑む。"/>
    <s v="太古の人類が残した記号_x000a_何のために印をつけたのか？_x000a_人類のはるか以前に道具を使った者たち_x000a_死者をいたむ気持ちの芽生え_x000a_言葉はいつ生まれたのか？_x000a_音楽の始まり_x000a_半人半獣像とヴィーナス像_x000a_農耕以前に布を織っていた_x000a_洞窟壁画をいかに描いたか？_x000a_欧州大陸に到達以前から描いていた_x000a_唯一の人物画_x000a_遠く離れた洞窟に残される共通の記号_x000a_それは文字なのか？_x000a_一万六千年前の女性の首飾りに残された記号群_x000a_壁画は野外にも残されていた_x000a_最古の地図か？_x000a_トランス状態で見える図形なのか？_x000a_データベースを世界の遺跡に広げる"/>
    <x v="92"/>
    <m/>
    <s v="櫻井 祐"/>
    <s v="文藝春秋"/>
    <m/>
    <m/>
    <x v="96"/>
    <x v="0"/>
    <m/>
    <x v="72"/>
    <x v="51"/>
    <x v="2"/>
    <s v="B6"/>
    <s v="300p"/>
    <m/>
    <s v="20cm"/>
    <n v="9784163905594"/>
    <m/>
    <m/>
    <x v="0"/>
    <s v=""/>
    <s v=""/>
    <x v="0"/>
    <s v="7-05"/>
    <m/>
    <m/>
    <m/>
    <m/>
  </r>
  <r>
    <x v="99"/>
    <x v="12"/>
    <x v="12"/>
    <x v="99"/>
    <x v="99"/>
    <m/>
    <s v="私たちは何者か､ＤＮＡ分析による人類研究の最新決定版"/>
    <m/>
    <m/>
    <s v="私たちは何者で､どこから来たのか――最新のDNA分析結果にもとづいて解き明かす「日本人」の起源。"/>
    <s v="&lt;無し&gt;"/>
    <x v="93"/>
    <m/>
    <m/>
    <s v="岩波書店"/>
    <s v="岩波現代全書"/>
    <m/>
    <x v="97"/>
    <x v="78"/>
    <m/>
    <x v="73"/>
    <x v="36"/>
    <x v="2"/>
    <s v="B6"/>
    <n v="245"/>
    <m/>
    <s v="19cm"/>
    <n v="9784000291736"/>
    <m/>
    <m/>
    <x v="10"/>
    <d v="2017-05-11T00:00:00"/>
    <d v="2017-06-01T00:00:00"/>
    <x v="16"/>
    <s v="7-06"/>
    <s v="金子 仁洋"/>
    <d v="2017-05-11T00:00:00"/>
    <d v="2017-06-01T00:00:00"/>
    <d v="2017-07-06T00:00:00"/>
  </r>
  <r>
    <x v="100"/>
    <x v="2"/>
    <x v="2"/>
    <x v="100"/>
    <x v="100"/>
    <m/>
    <s v="日本もしたたかに"/>
    <m/>
    <m/>
    <s v="なぜ､中国では模造品や海賊版が氾濫するのか。地獄の沙汰も金次第という､中国の金銭倫理の根はどこにあるのか。日本がかつてもっていた､中国に対する崇拝の念はいつ崩れたのか。そのとき､日本は中国の何をダメだと断じたのか。反対に､戦後､中国は日本の文化や思想までも模倣しながら､その一方で､いったい日本の何をダメだと断じ､憎んでいるのか。異質性の根源に迫る。"/>
    <s v="第１章　日本と中国にとっての西洋文明_x000a_第２章　東洋思想とキリスト教_x000a_第３章　稲作地帯だけに普及した仏教_x000a_第４章　東洋医学は科学的か_x000a_第５章　満州国建国は中国への侵略か_x000a_第６章　愚かだった日中戦争_x000a_第７章　したたかな中国､お人好しの日本_x000a_第８章　個人としての中国人と日本人_x000a_第９章　もの静かな華僑"/>
    <x v="94"/>
    <m/>
    <m/>
    <s v="ベストセラーズ"/>
    <s v="ベスト新書"/>
    <m/>
    <x v="98"/>
    <x v="0"/>
    <m/>
    <x v="58"/>
    <x v="19"/>
    <x v="3"/>
    <s v="新書"/>
    <s v="218p"/>
    <m/>
    <s v="18cm"/>
    <n v="9784584123140"/>
    <m/>
    <m/>
    <x v="9"/>
    <d v="2019-01-10T00:00:00"/>
    <d v="2019-11-09T00:00:00"/>
    <x v="0"/>
    <s v="8-01"/>
    <s v="金子 壮一"/>
    <d v="2019-01-10T00:00:00"/>
    <d v="2019-11-09T00:00:00"/>
    <m/>
  </r>
  <r>
    <x v="101"/>
    <x v="6"/>
    <x v="6"/>
    <x v="101"/>
    <x v="101"/>
    <m/>
    <s v="せめぎ合う土と生き物たち"/>
    <m/>
    <m/>
    <s v="生き物が土を変え､土が生き物を変えてきた。植物・動物・ヒトの歩んだ道を､土壌学者が掘り起こす。"/>
    <s v="プロローグ　足元に広がる世界(地球は茶色かった？；旅をはじめる前に)_x000a_第１章　土の来た道：逆境を乗り越えた植物たち(土壌が存在しなかった地球；大陸移動とシダの森　ほか)_x000a_第２章　土が育む動物たち：微生物から恐竜まで(栄養分をかき集める生き物たち；腸内細菌の活躍　ほか)_x000a_第３章　人と土の一万年(ヒトの酸性土壌への適応；水と栄養分のトレードオフ　ほか)_x000a_第４章　土の今とこれから：マーケットに揺れる土(エネルギーが届くまで；スギ林に囲まれた不思議な景色　ほか)"/>
    <x v="95"/>
    <m/>
    <m/>
    <s v="山と渓谷社"/>
    <m/>
    <m/>
    <x v="99"/>
    <x v="0"/>
    <m/>
    <x v="74"/>
    <x v="52"/>
    <x v="3"/>
    <s v="B40"/>
    <s v="229p"/>
    <m/>
    <s v="18cm"/>
    <n v="9784635510226"/>
    <m/>
    <m/>
    <x v="9"/>
    <d v="2017-11-02T00:00:00"/>
    <s v="？"/>
    <x v="9"/>
    <s v="8-02"/>
    <s v="金子 壮一"/>
    <d v="2017-11-02T00:00:00"/>
    <s v="？"/>
    <d v="2017-12-07T00:00:00"/>
  </r>
  <r>
    <x v="102"/>
    <x v="12"/>
    <x v="12"/>
    <x v="102"/>
    <x v="102"/>
    <m/>
    <s v="京都こころ会議"/>
    <m/>
    <m/>
    <s v="「もの」と「こころ」をつなぐ回路､心理臨床､幸福研究､グローバル定常型社会､知覚､社会脳､ヒトとサル…。数々のユニークな切り口から､第一線の思想家・研究者が縦横に語る。「京都こころ会議」発､充実のレクチャー。"/>
    <s v="講演１　「もの」と「こころ」の統一へ_x000a_講演２　こころの歴史的内面化とインターフェイス(こころのオープンシステムとクローズドシステム；西洋におけるこころの内面化の歴史　ほか)_x000a_講演３　ポスト成長時代の「こころ」と社会構想(現在という時代をどうとらえるか；こころとコミュニティ・まちづくり　ほか)_x000a_講演４　こころの潜在過程と「来歴」―知覚､進化､社会脳(「来歴」とは？；「来歴」によって､多くの謎が解ける　ほか)_x000a_講演５　こころの起源―共感から倫理へ(黄金律とダーウィンの疑問；類人猿の共感能力　ほか)_x000a_まとめにかえて―閉じることと開くことの逆説"/>
    <x v="96"/>
    <s v="下條信輔､山極寿一"/>
    <m/>
    <s v="岩波書店"/>
    <m/>
    <m/>
    <x v="100"/>
    <x v="0"/>
    <m/>
    <x v="75"/>
    <x v="53"/>
    <x v="2"/>
    <s v="B6"/>
    <s v="219p"/>
    <m/>
    <s v="19cm"/>
    <n v="9784000229463"/>
    <m/>
    <m/>
    <x v="10"/>
    <d v="2017-07-11T00:00:00"/>
    <d v="2017-09-10T00:00:00"/>
    <x v="17"/>
    <s v="8-03"/>
    <s v="金子 仁洋"/>
    <d v="2017-07-11T00:00:00"/>
    <d v="2017-09-10T00:00:00"/>
    <d v="2017-08-03T00:00:00"/>
  </r>
  <r>
    <x v="103"/>
    <x v="14"/>
    <x v="14"/>
    <x v="103"/>
    <x v="103"/>
    <m/>
    <s v="ＡＩを産業・経営・仕事に活かせるか"/>
    <m/>
    <m/>
    <s v="人工知能(ＡＩ)の活用によって､ホワイトカラーの仕事､企業の経営､多様な産業はどう変わっていくのか？３０年以上にわたり､人工知能(ＡＩ)の研究に携わり､現在も日々､ＡＩ関連の研究・技術開発を続け､昨今､内外のＡＩ事情に通じた著者､通称「ドクター・ノムラン」が､ＡＩの実態､ＡＩにできること､産業､ビジネス､仕事へのインパクトを､最新の知見に「温故知新」の視点を加えつつ､掘り下げて展望します。現在のＡＩブームを支えるディープラーニングの本質をわかりやすく伝えるとともに､知的生産プロセス､ＩｏＴ､医療・ヘルスケア､監視機能が重要となる様々なサービス､製造業､広告､マーケティング､農林水産業､そして人事､人材マッチングに至るまで､ＡＩをどう活かすことができるのか解説します。本書では､著者が研究者の視点､産業応用を目指す技術者の視点に立ち､責任をもって考え抜き､経済社会､法律についても考察を加え､全体に一貫性をもたせるように腐心。シンギュラリティ論に代表される､ＡＩに関する誤った未来予測､悲観論､過剰な期待論を退け､産業・ビジネスから教育､法制度に至るまで､日本が欧米中国に伍して取り組むべきＡＩ開発の課題も展望します。また､一人ひとりがＡＩに負けない能力を身につけるために何が必要か､明らかにします。"/>
    <s v="第１部　人工知能が変える１０年後の仕事と社会(ＡＩ(人工知能)は､どこまで進歩しているのか_x000a_ホワイトカラーの仕事はどう変わるのか？_x000a_ＩｏＴと人工知能：広がる連携_x000a_データ解析がもたらす企業経営の変化：“アナリティクス”が支える“事実”に基づく経営_x000a_“認識・認知能力”の高まりがもたらす社会生活の変化_x000a_“学習・対話能力”の高まりがもたらす社会生活の変化_x000a_業界横断､様々な人工知能の開発と機械創作：メディアの将来を中心に)_x000a_第２部　人工知能が支える１０年後のビジネス(新サービスの開発が始まる；既存サービスの改善と効率化；ＩＴ化・高度化する製造業；広告・マーケティングも大きく変化；農林水産業にも広がる活用の場；間接業務にも変化の波)_x000a_第３部　人工知能はどこに向かうのか(日本のＡＩ開発はどう進めるべきか；ＡＩと人間の未来：ディープラーニングが人類を駆逐する？)"/>
    <x v="97"/>
    <m/>
    <m/>
    <s v="日本経済新聞出版社"/>
    <m/>
    <m/>
    <x v="101"/>
    <x v="0"/>
    <m/>
    <x v="76"/>
    <x v="54"/>
    <x v="2"/>
    <s v="B6"/>
    <s v="486p"/>
    <m/>
    <s v="19cm"/>
    <n v="9784532320638"/>
    <m/>
    <m/>
    <x v="0"/>
    <s v=""/>
    <s v=""/>
    <x v="0"/>
    <s v="8-04"/>
    <m/>
    <m/>
    <m/>
    <m/>
  </r>
  <r>
    <x v="104"/>
    <x v="3"/>
    <x v="3"/>
    <x v="104"/>
    <x v="104"/>
    <m/>
    <s v="東京をめぐる新たな謎の発見"/>
    <m/>
    <m/>
    <s v="昭和の東京は､度々思わぬ出来事やドラマチックな事件の現場になってきた。国家の中枢機関と権力が集中していたのであるから当然とはいえ､東京はまさに昭和史の表舞台であった―大事件の舞台となった「現場」に浮かび上がる激動昭和史のもうひとつの顔とは―。文庫書き下ろし。謎の痕跡からたどる､スリリングな歴史探索の旅。"/>
    <s v="１　東京駅の物語―開業百年の駅が見た昭和という時代_x000a_２　悲劇の首相官邸―五・一五事件の「現場」で起きたこと_x000a_３　非常事態の東京―兵士たちの足跡からたどる二・二六事件_x000a_４　阿部定事件の真相―猟奇事件の主役はどこに消えたか_x000a_５　東京に蠢くスパイ―ゾルゲ事件が世界に与えた衝撃_x000a_６　三月十日未明の惨劇―東京大空襲の跡を歩く"/>
    <x v="94"/>
    <m/>
    <m/>
    <s v="青春出版社"/>
    <m/>
    <m/>
    <x v="102"/>
    <x v="0"/>
    <m/>
    <x v="77"/>
    <x v="55"/>
    <x v="3"/>
    <s v="文庫"/>
    <s v="253p"/>
    <m/>
    <s v="15cm"/>
    <n v="9784413096140"/>
    <m/>
    <m/>
    <x v="0"/>
    <s v=""/>
    <s v=""/>
    <x v="0"/>
    <s v="8-05"/>
    <m/>
    <m/>
    <m/>
    <m/>
  </r>
  <r>
    <x v="105"/>
    <x v="11"/>
    <x v="11"/>
    <x v="105"/>
    <x v="105"/>
    <m/>
    <s v="すばるの会"/>
    <m/>
    <m/>
    <s v="地質技術とは何か？東日本大震災以降注目されている地質技術とは､地震予知や火山噴火予知ばかりではない。建設や斜面崩壊などの自然災害の減災・防災など生活に密接する縁の下の技術である。"/>
    <s v="ある地質技術者の追想_x000a_斜面防災対策における地形地質情報の見逃し体験記_x000a_私が判断に迷った地質事象_x000a_地質地形の薦め_x000a_地質職人目線のトピックス_x000a_国民の防災意識をどう向上させるか"/>
    <x v="98"/>
    <m/>
    <m/>
    <s v="郁朋社"/>
    <m/>
    <m/>
    <x v="103"/>
    <x v="0"/>
    <m/>
    <x v="78"/>
    <x v="56"/>
    <x v="1"/>
    <s v="A5"/>
    <s v="262p"/>
    <m/>
    <s v="21cm"/>
    <n v="9784873026305"/>
    <m/>
    <m/>
    <x v="16"/>
    <d v="2019-03-26T00:00:00"/>
    <d v="2019-05-09T00:00:00"/>
    <x v="2"/>
    <s v="8-06"/>
    <s v="佐竹 誠"/>
    <d v="2019-03-26T00:00:00"/>
    <d v="2019-05-09T00:00:00"/>
    <d v="2019-04-04T00:00:00"/>
  </r>
  <r>
    <x v="106"/>
    <x v="2"/>
    <x v="2"/>
    <x v="106"/>
    <x v="106"/>
    <m/>
    <m/>
    <m/>
    <m/>
    <m/>
    <s v="目次_x000a_序章　「儒教の呪い」とは何か_x000a_第１章　沖縄も東南アジアも樺太も中国領？_x000a_第２章　キリストも孔子も韓国人？_x000a_第３章　中国・韓国の自己中心主義の裏側_x000a_第４章　日本は儒教国家ではない！_x000a_第５章　儒教の陰謀は現在進行中！"/>
    <x v="99"/>
    <m/>
    <m/>
    <s v="講談社"/>
    <s v="α新書"/>
    <m/>
    <x v="104"/>
    <x v="0"/>
    <m/>
    <x v="18"/>
    <x v="13"/>
    <x v="3"/>
    <s v="新書"/>
    <s v="208p"/>
    <m/>
    <s v="18cm"/>
    <n v="9784062729642"/>
    <m/>
    <m/>
    <x v="17"/>
    <d v="2018-12-06T00:00:00"/>
    <d v="2019-01-10T00:00:00"/>
    <x v="18"/>
    <s v="9-01"/>
    <s v="井上 哲夫"/>
    <d v="2018-12-06T00:00:00"/>
    <d v="2019-01-10T00:00:00"/>
    <d v="2019-02-07T00:00:00"/>
  </r>
  <r>
    <x v="107"/>
    <x v="7"/>
    <x v="7"/>
    <x v="107"/>
    <x v="107"/>
    <m/>
    <s v="脱原発の新思考"/>
    <m/>
    <m/>
    <s v="史上最悪の環境汚染物質プルトニウムを消す技術を知っていますか？生物学者が生命から語る人類の未来像。"/>
    <s v="第１章　恐竜理論(Ｋ‐Ｔ境界；恐竜理論；ネズミを捕るのに虎を飼う；現在の原発の致命的な欠点；プルトニウム・核廃棄物の処理方法を模索する)_x000a_第２章　プルトニウム消滅！(古川和男氏との出会いと別れ；熔融塩原子炉(熔融塩炉)の特性_x000a_燃料としてのプルトニウム熔融塩とトリウム熔融塩_x000a_半分しか知らない原子炉_x000a_プルトニウム消滅！_x000a_熔融塩炉の大きな目的_x000a_オバマ大統領のプラハ演説)_x000a_第３章　エネルギーをどうするか(なぜ経済を考えるのか；お金とは何か？；生命と富；収益と求心力；脱原発の新思考)_x000a_第４章　公共の土俵に上げる(真実の色；公共の土俵に上げる；ポジション・トーク；科学と科学者)_x000a_終章　環境なくして人間なし人間なくして経済なし(人類の夢；人類の盾)"/>
    <x v="100"/>
    <m/>
    <m/>
    <s v="展望社？小石川ユニット"/>
    <m/>
    <m/>
    <x v="105"/>
    <x v="0"/>
    <m/>
    <x v="79"/>
    <x v="57"/>
    <x v="2"/>
    <s v="B6"/>
    <s v="235p"/>
    <m/>
    <s v="19cm"/>
    <n v="9784885462429"/>
    <m/>
    <m/>
    <x v="0"/>
    <s v=""/>
    <s v=""/>
    <x v="0"/>
    <s v="9-02"/>
    <m/>
    <m/>
    <m/>
    <m/>
  </r>
  <r>
    <x v="108"/>
    <x v="12"/>
    <x v="12"/>
    <x v="108"/>
    <x v="108"/>
    <m/>
    <s v="狩猟採集民から現代を見る"/>
    <m/>
    <m/>
    <s v="二〇世紀後半から､生物学としての人類学「ヒト学」は大きく変貌した。著者の専門である分子人類学は､タンパクの遺伝マーカーの研究で始まったが､現在ではゲノム全体の情報を用い､アジアの古層民族集団の起源および系統進化を明らかにしつつある。さらに､日本で長い歴史をもつ人類学は､文理合同の学際研究を通じて､ヒトの特異性と多様性および起源の総合的な解明をめざす。本書は筆者の研究史を追いながら､「ＤＮＡから人権まで」をモットーに「文明とは何か」「先住民族の人権」「人類学者の社会的責任」などの問題を解き明かしてゆく。"/>
    <s v="第１章　人類学との出会い_x000a_第２章　ユニークな動物・ヒト_x000a_第３章　日本人の起源_x000a_第４章　ヒトの地理的多様性_x000a_第５章　ヒトにとって文明とは何か_x000a_第６章　現代文明とヒト_x000a_第７章　先住民族の人権_x000a_終章　残された問題"/>
    <x v="101"/>
    <m/>
    <m/>
    <s v="筑摩書房"/>
    <s v="ちくま新書"/>
    <n v="1227"/>
    <x v="0"/>
    <x v="79"/>
    <m/>
    <x v="48"/>
    <x v="36"/>
    <x v="3"/>
    <s v="新書"/>
    <m/>
    <m/>
    <m/>
    <s v="978-4-480-06933-7"/>
    <m/>
    <m/>
    <x v="18"/>
    <s v=""/>
    <s v=""/>
    <x v="0"/>
    <s v="9-03"/>
    <s v="?"/>
    <m/>
    <m/>
    <m/>
  </r>
  <r>
    <x v="109"/>
    <x v="10"/>
    <x v="10"/>
    <x v="109"/>
    <x v="109"/>
    <m/>
    <m/>
    <m/>
    <m/>
    <m/>
    <m/>
    <x v="102"/>
    <m/>
    <m/>
    <s v="鎌倉論語会館"/>
    <m/>
    <m/>
    <x v="0"/>
    <x v="80"/>
    <m/>
    <x v="80"/>
    <x v="58"/>
    <x v="2"/>
    <s v="B6"/>
    <m/>
    <m/>
    <m/>
    <m/>
    <m/>
    <m/>
    <x v="0"/>
    <s v=""/>
    <s v=""/>
    <x v="0"/>
    <s v="9-04"/>
    <m/>
    <m/>
    <m/>
    <m/>
  </r>
  <r>
    <x v="110"/>
    <x v="11"/>
    <x v="11"/>
    <x v="110"/>
    <x v="110"/>
    <m/>
    <s v="どうして噴火するの？火山のすべてを大解明！"/>
    <m/>
    <m/>
    <m/>
    <s v="１　どのように噴火するのか_x000a_２　日本は火山列島_x000a_３　いろいろな噴火_x000a_４　火山の災害_x000a_５　噴火の予知_x000a_６　すばらしい火山列島日本"/>
    <x v="103"/>
    <m/>
    <m/>
    <s v="誠文堂新光社"/>
    <s v="子供の科学ｻｲｴﾝｽﾌﾞｯｸ"/>
    <m/>
    <x v="106"/>
    <x v="0"/>
    <n v="2376"/>
    <x v="81"/>
    <x v="59"/>
    <x v="1"/>
    <s v="B5"/>
    <s v="95p"/>
    <m/>
    <s v="24cm"/>
    <s v="978-4-416-61608-6"/>
    <m/>
    <m/>
    <x v="0"/>
    <s v=""/>
    <s v=""/>
    <x v="0"/>
    <s v="10-01"/>
    <m/>
    <m/>
    <m/>
    <m/>
  </r>
  <r>
    <x v="111"/>
    <x v="2"/>
    <x v="2"/>
    <x v="111"/>
    <x v="111"/>
    <m/>
    <s v="ルーズベルトの罪状・フーバー大統領回顧録を論ず"/>
    <m/>
    <m/>
    <s v="アメリカの封印５０年今､事実が鮮明に！！２０１１年刊行の元アメリカ大統領フーバーの衝撃の大著。"/>
    <s v="座談会　“ＦＲＥＥＤＯＭ　ＢＥＴＲＡＹＥＤ”をめぐって(誰が戦争を仕掛けたのか；過ったアメリカの政策；戦争を引き起こした狂気)_x000a_ウェデマイヤー将軍の回想―第二次大戦に勝者なし_x000a_いま明らかになった大東亜戦争の真相―「ＦＲＥＥＤＯＭ　ＢＥＴＲＡＹＥＤ」の衝撃_x000a_日米戦争は狂人の欲望から―フーバー三一代大統領の証言"/>
    <x v="104"/>
    <s v="加藤英明(序)"/>
    <m/>
    <s v="勉誠出版"/>
    <m/>
    <m/>
    <x v="107"/>
    <x v="0"/>
    <n v="1620"/>
    <x v="82"/>
    <x v="39"/>
    <x v="2"/>
    <s v="B6"/>
    <s v="286p"/>
    <m/>
    <s v="19cm"/>
    <n v="9784585230366"/>
    <m/>
    <m/>
    <x v="15"/>
    <d v="2019-01-10T00:00:00"/>
    <d v="2019-02-07T00:00:00"/>
    <x v="18"/>
    <s v="10-02"/>
    <s v="中川 浩之"/>
    <d v="2019-01-10T00:00:00"/>
    <d v="2019-02-07T00:00:00"/>
    <d v="2019-02-07T00:00:00"/>
  </r>
  <r>
    <x v="112"/>
    <x v="2"/>
    <x v="2"/>
    <x v="112"/>
    <x v="112"/>
    <m/>
    <m/>
    <m/>
    <s v="戦後70年の謎を解く！"/>
    <s v="なぜ､戦後７０年たっても､米軍が首都圏上空を支配しているのか？なぜ､人類史上最悪の原発事故を起こした日本が､再稼働に踏みきろうとするのか？なぜ､被爆した子どもの健康被害が､見て見ぬふりをされてしまうのか？なぜ､日本の首相は絶対に公約を守れないのか？だれもがおかしいと思いながら､止められない。日本の戦後史に隠された「最大の秘密」とは？"/>
    <s v="１　沖縄の謎―基地と憲法_x000a_２　福島の謎―日本はなぜ､原発を止められないのか_x000a_３　安保村の謎１―昭和天皇と日本国憲法_x000a_４　安保村の謎２―国連憲章と第２次大戦後の世界_x000a_５　最後の謎―自発的隷従とその歴史的起源"/>
    <x v="105"/>
    <m/>
    <m/>
    <s v="集英社インターナショナル"/>
    <m/>
    <m/>
    <x v="108"/>
    <x v="0"/>
    <n v="1296"/>
    <x v="83"/>
    <x v="39"/>
    <x v="2"/>
    <s v="B6"/>
    <n v="285"/>
    <m/>
    <s v="19cm"/>
    <n v="9784797672893"/>
    <m/>
    <m/>
    <x v="19"/>
    <d v="2019-03-07T00:00:00"/>
    <d v="2019-05-09T00:00:00"/>
    <x v="19"/>
    <s v="10-03"/>
    <s v="谷井 一彦"/>
    <d v="2019-03-07T00:00:00"/>
    <d v="2019-05-09T00:00:00"/>
    <d v="2019-04-12T00:00:00"/>
  </r>
  <r>
    <x v="113"/>
    <x v="12"/>
    <x v="12"/>
    <x v="113"/>
    <x v="113"/>
    <m/>
    <s v="文明の構造と人類の幸福"/>
    <m/>
    <m/>
    <s v="なぜホモ・サピエンスだけが繁栄したのか？国家､貨幣､企業…虚構が文明をもたらした！４８カ国で刊行の世界的ベストセラー！"/>
    <s v="第１部　認知革命(唯一生き延びた人類種；虚構が協力を可能にした；狩猟採集民の豊かな暮らし；史上最も危険な種)_x000a_第２部　農業革命(農耕がもたらした繁栄と悲劇；神話による社会の拡大；書記体系の発明；想像上のヒエラルキーと差別)_x000a_第３部　人類の統一(統一へ向かう世界；最強の征服者､貨幣；グローバル化を進める帝国のビジョン)"/>
    <x v="106"/>
    <m/>
    <s v="柴田裕之"/>
    <s v="河出書房新社"/>
    <m/>
    <m/>
    <x v="109"/>
    <x v="0"/>
    <n v="2052"/>
    <x v="84"/>
    <x v="48"/>
    <x v="2"/>
    <s v="B6"/>
    <s v="267p"/>
    <m/>
    <s v="20cm"/>
    <s v="978-4-309-22671-2"/>
    <m/>
    <m/>
    <x v="14"/>
    <d v="2019-05-09T00:00:00"/>
    <d v="2019-06-06T00:00:00"/>
    <x v="20"/>
    <s v="10-04"/>
    <s v="伊藤友悌"/>
    <d v="2019-05-09T00:00:00"/>
    <d v="2019-06-06T00:00:00"/>
    <d v="2019-07-04T00:00:00"/>
  </r>
  <r>
    <x v="114"/>
    <x v="12"/>
    <x v="12"/>
    <x v="114"/>
    <x v="114"/>
    <m/>
    <s v="文明の構造と人類の幸福"/>
    <m/>
    <m/>
    <s v="文明は人類を幸福にしたのか？帝国､科学､資本が近代をもたらした！現代世界の矛盾を鋭くえぐる！"/>
    <s v="_x000a_第３部　人類の統一(宗教という超人間的秩序；歴史の必然と謎めいた選択)_x000a_第４部　科学革命(無知の発見と近代科学の成立；科学と帝国の融合；拡大するパイという資本主義のマジック；産業の推進力；国家と市場経済がもたらした世界平和；文明は人間を幸福にしたのか；超ホモ・サピエンスの時代へ)"/>
    <x v="106"/>
    <m/>
    <s v="柴田裕之"/>
    <s v="河出書房新社"/>
    <m/>
    <m/>
    <x v="109"/>
    <x v="0"/>
    <n v="2052"/>
    <x v="84"/>
    <x v="48"/>
    <x v="2"/>
    <s v="B6"/>
    <n v="294"/>
    <m/>
    <s v="20cm"/>
    <s v="978-4-309-22671-9"/>
    <m/>
    <m/>
    <x v="15"/>
    <d v="2019-02-07T00:00:00"/>
    <d v="2019-03-07T00:00:00"/>
    <x v="21"/>
    <s v="10-05"/>
    <s v="中川 浩之"/>
    <d v="2019-02-07T00:00:00"/>
    <d v="2019-03-07T00:00:00"/>
    <d v="2019-03-07T00:00:00"/>
  </r>
  <r>
    <x v="115"/>
    <x v="2"/>
    <x v="2"/>
    <x v="115"/>
    <x v="115"/>
    <m/>
    <s v="秘密結社の社会学"/>
    <m/>
    <m/>
    <s v="世界最古にして最大の友愛組織､フリーメイソン。これほど名前は知られているのに､馴染みがないものも珍しい。いつできたか。どんな儀礼があるか。そもそも宗教団体なのか。ベストセラー『ふしぎなキリスト教』を世に送り出した社会学者・橋爪大三郎氏が､２３の疑問にやさしく答える。フリーメイソンは日本人が欧米社会を知る上で､最後のパズルである。巷の都市伝説に惑わされてはいけない。その「謎」がわかれば､きっと世界が見えてくる。"/>
    <s v="第１部　起源・儀礼・象徴(日本人はなぜ､フリーメイソンをよく理解できないのですか；フリーメイソンは､石工組合なのですか；フリーメイソンは､いつできたのですか　ほか)_x000a_第２部　独立戦争・宗教・ジェンダー(ジョージ・ワシントンは､フリーメイソンですか；フリーメイソンは､宗教団体なのですか；ユニタリアンは､フリーメイソンなのですか　ほか)_x000a_第３部　日本・ユダヤ・陰謀論(マッカーサーは､フリーメイソンですか；フリーメイソンは､陰謀集団なのですか；フリーメイソンは､ユダヤ人と関係ありますか　ほか)"/>
    <x v="107"/>
    <m/>
    <m/>
    <s v="小学館"/>
    <s v="小学館新書"/>
    <m/>
    <x v="110"/>
    <x v="0"/>
    <n v="907"/>
    <x v="85"/>
    <x v="30"/>
    <x v="3"/>
    <s v="新書"/>
    <s v="304p"/>
    <m/>
    <s v="18cm"/>
    <n v="9784098253159"/>
    <m/>
    <m/>
    <x v="9"/>
    <d v="2018-03-01T00:00:00"/>
    <d v="2018-04-05T00:00:00"/>
    <x v="22"/>
    <s v="10-06"/>
    <s v="金子 壮一"/>
    <d v="2018-03-01T00:00:00"/>
    <d v="2018-04-05T00:00:00"/>
    <d v="2018-04-05T00:00:00"/>
  </r>
  <r>
    <x v="116"/>
    <x v="2"/>
    <x v="2"/>
    <x v="116"/>
    <x v="116"/>
    <m/>
    <m/>
    <m/>
    <s v="中国奥地の異様な風景。習近平の「人種差別政策」に9億の貧農は怒り､蜂起した！_x000a_２０年以上も中国奥地の農村を研究し､途轍もない貧困を目撃した著者…９億人の貧農を競争力の落ちた４億人の都市住民は養えるのか？"/>
    <s v="経済で考えると中国の人口は４億。北部が南部を支配する中国の構造。習近平が絶対に暗殺されないわけ。米価も農民工の賃金も上げぬ理由。共産党が都市住民だけ恐れるわけ。ソ連の失敗に学ばず３隻の空母を。日本の格差の原因は中国の農民工―中国３０００年の歴史の必然…９億人の農民奴隷は２０２０年に蜂起する！"/>
    <s v="序章　中国奥地の異様な風景(無人のマオタイ村を照らす照明；大物官僚ゆえの桁遺いの無駄遣い　ほか)_x000a_第１章　九億の農民から搾取する四億の都市住民(来日しても都市住民が農民を搾取；日本の出稼ぎと中国農民工の違い　ほか)_x000a_第２章　中国人民解放軍が世界一弱い理由(「よい人間は軍人にならない」；武装警察官学校の修学旅行では　ほか)_x000a_第３章　田中角栄なき中国農民の悲劇(『だれが中国を養うのか？』の錯覚；朱鎔基首相で食料生産減少の背景　ほか)_x000a_第４章　アメリカへの挑戦が早めた崩壊(覇権国家が必ず行う行動とは；誰が大統領になっても中国と衝突　ほか)"/>
    <x v="108"/>
    <m/>
    <m/>
    <s v="講談社"/>
    <s v="講談社+α新書"/>
    <s v="777-1C"/>
    <x v="111"/>
    <x v="81"/>
    <n v="928"/>
    <x v="18"/>
    <x v="13"/>
    <x v="3"/>
    <s v="新書"/>
    <s v=" 222p"/>
    <m/>
    <s v="18cm"/>
    <n v="9784062915069"/>
    <m/>
    <m/>
    <x v="0"/>
    <s v=""/>
    <s v=""/>
    <x v="0"/>
    <m/>
    <m/>
    <m/>
    <m/>
    <m/>
  </r>
  <r>
    <x v="117"/>
    <x v="5"/>
    <x v="5"/>
    <x v="117"/>
    <x v="117"/>
    <m/>
    <s v="生命はなぜそこに宿るのか"/>
    <m/>
    <s v="「生命とは何か」地球最大の謎を解く/最新の研究成果による新章を追加!"/>
    <s v="「人間は考える『管』である」「私たちが見ている『事実』は脳によって『加工済み』」「歳をとると､一年が早く過ぎるのは､実際の時間の経過に､自分の生命の回転速度がついていけないから」などの身近なテーマから「生命とは何か」という本質的な命題を論じていく。発表当時､各界から絶賛されベストセラーになった話題作に､最新の知見に基づいて大幅加筆。さらに､画期的な論考を新章として書き下ろし､「命の不思議」の新たな深みに読者を誘う。"/>
    <s v="プロローグ　生命現象とは何か_x000a_第１章　脳にかけられた「バイアス」―人はなぜ「錯誤」するか_x000a_第２章　汝とは「汝の食べた物」である―「消化」とは情報の解体_x000a_第３章　ダイエットの科学―分子生物学が示す「太らない食べ方」_x000a_第４章　その食品を食べますか？―部分しか見ない者たちの危険_x000a_第５章　生命は時計仕掛けか？―ＥＳ細胞の不思議_x000a_第６章　ヒトと病原体の戦い―イタチごっこは終わらない_x000a_第７章　ミトコンドリア・ミステリー―母系だけで継承されるエネルギー産出の源_x000a_第８章　生命は分子の「淀み」―シェーンハイマーは何を示唆したか_x000a_第９章　動的平衡を可視化する―「ベルクソンの弧」モデルの提起"/>
    <x v="40"/>
    <m/>
    <m/>
    <s v="小学館"/>
    <s v="小学館新書"/>
    <n v="301"/>
    <x v="112"/>
    <x v="82"/>
    <n v="907"/>
    <x v="86"/>
    <x v="60"/>
    <x v="3"/>
    <s v="新書"/>
    <m/>
    <m/>
    <m/>
    <s v="978-4-09-825301-2"/>
    <m/>
    <m/>
    <x v="10"/>
    <d v="2019-07-04T00:00:00"/>
    <d v="2019-08-01T00:00:00"/>
    <x v="23"/>
    <s v="11-01"/>
    <s v="金子 仁洋"/>
    <d v="2019-07-04T00:00:00"/>
    <d v="2019-08-01T00:00:00"/>
    <d v="2019-09-05T00:00:00"/>
  </r>
  <r>
    <x v="118"/>
    <x v="5"/>
    <x v="5"/>
    <x v="118"/>
    <x v="118"/>
    <m/>
    <s v="ﾏﾝﾊｯﾀﾝで見つけた科学と芸術"/>
    <m/>
    <s v="未知の巨大ｳｨﾙｽ/記憶に作用するﾎﾙﾓﾝ/NYの片隅のﾌｪﾙﾒｰﾙ"/>
    <s v="未知の巨大ウイルス､記憶に作用するホルモン､ＮＹの片隅のフェルメール。かつてこの街で科学を学んだ､今､この街で芸術にふるえる。"/>
    <s v="第１章　修業時代の母校ふたたび_x000a_第２章　世界の生命科学最前線_x000a_第３章　異国で文学を思う_x000a_第４章　食文化差の理科的考察_x000a_第５章　ニューヨークの自然観察_x000a_第６章　自由と違和感のアメリカ文化_x000a_第７章　滞在二年目だからわかること_x000a_第８章　世界を股にかけたフェルメール巡礼"/>
    <x v="40"/>
    <m/>
    <m/>
    <s v="文芸春秋"/>
    <m/>
    <m/>
    <x v="113"/>
    <x v="0"/>
    <n v="1404"/>
    <x v="26"/>
    <x v="21"/>
    <x v="2"/>
    <s v="B6"/>
    <n v="285"/>
    <n v="13"/>
    <n v="18.5"/>
    <s v="978-4-16-390252-4"/>
    <m/>
    <m/>
    <x v="15"/>
    <d v="2019-03-07T00:00:00"/>
    <d v="2019-04-04T00:00:00"/>
    <x v="2"/>
    <s v="11-02"/>
    <s v="中川 浩之"/>
    <d v="2019-03-07T00:00:00"/>
    <d v="2019-04-04T00:00:00"/>
    <d v="2019-04-04T00:00:00"/>
  </r>
  <r>
    <x v="119"/>
    <x v="10"/>
    <x v="10"/>
    <x v="119"/>
    <x v="119"/>
    <m/>
    <s v="自分に負けないこころをみがく！"/>
    <m/>
    <s v="日経､プレジデント､週刊ダイヤモンド等で紹介！困難にくじけないで強く生きるための『武士道』をこども向けに超訳！！"/>
    <m/>
    <s v="第１章　弱い自分を強くするためには？(強いこころをもちたい！；自分に自信がもてなくて…　ほか)_x000a_第２章　ピンチを乗りこえていくには？(目の前に苦しむ人がいる！；イヤなことばかり起こる　ほか)_x000a_第３章　人とよい関係をつくるには？(嫌われたくはないけれど…；おたがいに成長するには？　ほか)_x000a_第４章　もっと自分を成長させるには？(すぐれた人になるには？；どう学べばいいの？　ほか)"/>
    <x v="109"/>
    <m/>
    <m/>
    <s v="日本図書ｾﾝﾀｰ"/>
    <m/>
    <m/>
    <x v="114"/>
    <x v="0"/>
    <n v="1620"/>
    <x v="87"/>
    <x v="61"/>
    <x v="1"/>
    <s v="B5"/>
    <n v="72"/>
    <m/>
    <n v="22"/>
    <s v="978-4-284-20414-9"/>
    <m/>
    <s v="https://www.kinokuniya.co.jp/f/dsg-01-9784284204149"/>
    <x v="0"/>
    <s v=""/>
    <s v=""/>
    <x v="0"/>
    <s v="11-03"/>
    <m/>
    <m/>
    <m/>
    <m/>
  </r>
  <r>
    <x v="120"/>
    <x v="2"/>
    <x v="2"/>
    <x v="120"/>
    <x v="120"/>
    <m/>
    <s v="日本覚醒の桎梏！"/>
    <m/>
    <m/>
    <s v="日本のメディアは本当に日本のことを考えて報道しているのか。スキャンダリズムと偏った反政府主義に侵された精神､反日プロパガンダにいまだ縛られている脳細胞､親中派に操られるマスコミ内部､系列化され独占される全メディア…ここでマスコミのあらゆる過ちを明らかにする！"/>
    <s v="第１章　メディアはいつも堕落する(フェイクニュース；イエロージャーナリズムを始めた『市民ケーン』のモデルになった男；「従軍慰安婦」でっち上げの原点､エヴァンジェリーナ救出劇　ほか)_x000a_第２章　マスコミはなぜ反日なのか(終戦直後に矢継ぎ早に行われたＧＨＱの報道機関への処分命令；日本人への洗脳政策；日本政府への批判は許されていたメディア　ほか)_x000a_第３章　メディアのタブーに挑む(那覇市議会の与党(翁長県知事系)が過半数割れ_x000a_沖縄を虎視眈々と狙う中国_x000a_沖縄の真実を伝えられないマスコミ　ほか)"/>
    <x v="99"/>
    <m/>
    <m/>
    <s v="宝島社"/>
    <m/>
    <m/>
    <x v="115"/>
    <x v="0"/>
    <n v="1404"/>
    <x v="88"/>
    <x v="62"/>
    <x v="2"/>
    <s v="B6"/>
    <s v="223p"/>
    <m/>
    <s v="19cm"/>
    <s v="978-4-8002-7460-1"/>
    <m/>
    <m/>
    <x v="0"/>
    <s v=""/>
    <s v=""/>
    <x v="0"/>
    <s v="11-04"/>
    <m/>
    <m/>
    <m/>
    <m/>
  </r>
  <r>
    <x v="121"/>
    <x v="5"/>
    <x v="5"/>
    <x v="121"/>
    <x v="121"/>
    <m/>
    <s v="生命38億年の歴史と謎"/>
    <m/>
    <m/>
    <s v="不思議な形をした６億年前のエディアカラ生物群。１ｍのトンボ､メガネウラ。不死身のクマムシのサバイバル戦略､「隠蔽生活」。飛び方まで凝態するツマグロヒョウモン蝶―。生き物たちの想像もつかない多様性や､驚くべき生存戦略を紹介。刻々と変化する生物の「形の法則」､そして「隠れた生命」の謎に迫る。"/>
    <s v="第１章　かたちの不思議―生き物たちの奇妙なかたち(「トゲトゲ」はややこしい；１４億年かけた生き物の進化　ほか)_x000a_第２章　いのちの不思議―発生・再生・寿命のメカニズムをさぐる(地球で最もタフな生き物､クマムシ；生命誕生のシナリオを読み解く　ほか)_x000a_第３章　生態の不思議―あたかも思考するがごとく(はたして賢いのか､賢くないのか；免疫というメカニズム　ほか)_x000a_第４章　進化の不思議―かたちをつくり､いのちを伝える細胞の力(遺伝形質をさぐる；獲得形質と遺伝　ほか)"/>
    <x v="110"/>
    <m/>
    <m/>
    <s v="角川学芸出版"/>
    <m/>
    <m/>
    <x v="116"/>
    <x v="0"/>
    <n v="1728"/>
    <x v="89"/>
    <x v="21"/>
    <x v="2"/>
    <s v="B6"/>
    <s v="207p"/>
    <m/>
    <s v="19cm"/>
    <s v="978-4-04-653275-6"/>
    <m/>
    <m/>
    <x v="0"/>
    <s v=""/>
    <s v=""/>
    <x v="0"/>
    <s v="11-05"/>
    <m/>
    <m/>
    <m/>
    <m/>
  </r>
  <r>
    <x v="122"/>
    <x v="2"/>
    <x v="2"/>
    <x v="122"/>
    <x v="122"/>
    <m/>
    <m/>
    <m/>
    <m/>
    <s v="がん検診も健康診断も受けない方が長生きする。外来種駆除活動なんてムダの極み。大麻取締法は天下の悪法である。ｅｔｃ．「健康のため」「安全のため」「環境のため」という名目を掲げ､ウソで現代人をコントロールするシステムの数々。ＴＶでは放送されないホンマでっか！？な話。"/>
    <s v="第１章　民主主義のウソ(「民主主義は人の自由を尊重する制度である」のウソ；「ダメ。ゼッタイ。」？大麻取り締まりのウソ　ほか)_x000a_第２章　ウソの道具としての科学(「人の役に立つことで金儲け」から「人を脅かして金儲け」へ；インチキな科学的言説で人をだました典型例「ダイオキシン法」　ほか)_x000a_第３章　世界を動かすウソのからくり(ウソがホントを支配している貨幣経済；グローバル・キャピタリズムの源泉　ほか)_x000a_第４章　現代人はどんな「ウソ」にだまされるのか(他人をコントロールしたいという欲望の始まり；自己家畜化が進む現代人　ほか)"/>
    <x v="110"/>
    <m/>
    <m/>
    <s v="新潮社"/>
    <s v="新潮文庫"/>
    <s v="い-75-9"/>
    <x v="117"/>
    <x v="0"/>
    <n v="529"/>
    <x v="10"/>
    <x v="6"/>
    <x v="2"/>
    <s v="B6"/>
    <s v="206p"/>
    <m/>
    <s v="19cm"/>
    <n v="9784104231096"/>
    <m/>
    <m/>
    <x v="0"/>
    <s v=""/>
    <s v=""/>
    <x v="0"/>
    <s v="11-06"/>
    <m/>
    <m/>
    <m/>
    <m/>
  </r>
  <r>
    <x v="123"/>
    <x v="5"/>
    <x v="5"/>
    <x v="123"/>
    <x v="123"/>
    <m/>
    <m/>
    <m/>
    <m/>
    <s v="物理化学の法則だけでは理解できない生命現象。その核心をなす生物に固有の「時間」を､これまでの生物学は捉えそこなってきた―。巧妙に突然変異を呼び込み､進化を加速するＤＮＡ複製システム。未知なるウイルスを予期し､迎え撃つ免疫システム。遺伝・発生・進化など様々な事例をもとに､「未来」を探る生物の姿を紹介。生命現象の最終法則とは？その探究方法とは？時間の観点から生物学の新たな眺望をひらく､根源的生命論。"/>
    <s v="第１章　生命現象の「法則」をさぐる(変わりゆく「いのちの時空」―代謝と循環；生命をそのまま描く―オートポイエーシスの構想　ほか)_x000a_第２章　生命探究の「方法」をさぐる(自然と人間と科学の関係―Ｋ．ポパーの三世界論；生物学者の困難な使命とは？―コトバと同一性　ほか)_x000a_第３章　生命進化の「原理」をさぐる(進化論のドグマ―ネオダーウィニズム再批判；何が進化するのか？―生命システムと内部選択　ほか)_x000a_第４章　生命がそなえる「時間の形式」をさぐる(生きている物質―時間の非対称性；生命誕生のシナリオ―ルールと布置　ほか)"/>
    <x v="110"/>
    <m/>
    <m/>
    <s v="角川学芸出版"/>
    <s v="角川ｿﾌｨｱ文庫"/>
    <s v="K-117-1"/>
    <x v="118"/>
    <x v="0"/>
    <n v="843"/>
    <x v="26"/>
    <x v="21"/>
    <x v="3"/>
    <s v="文庫"/>
    <s v="222p"/>
    <m/>
    <s v="15cm"/>
    <s v="978-4-04-405218-8"/>
    <m/>
    <m/>
    <x v="19"/>
    <d v="2018-02-01T00:00:00"/>
    <d v="2018-03-01T00:00:00"/>
    <x v="4"/>
    <s v="11-07"/>
    <s v="谷井 一彦"/>
    <d v="2018-02-01T00:00:00"/>
    <d v="2018-03-01T00:00:00"/>
    <d v="2018-03-01T00:00:00"/>
  </r>
  <r>
    <x v="124"/>
    <x v="2"/>
    <x v="2"/>
    <x v="124"/>
    <x v="124"/>
    <m/>
    <m/>
    <m/>
    <s v="ｹﾞﾘﾗ豪雨､超大型台風､河川氾濫､地下鉄に濁流/東京は世界一危ない都市だ/元都庁の土木専門家が緊急警告!"/>
    <s v="ゼロメートル地帯が４割を占め､多数の地下鉄が走る東京は､きわめて水害に弱い構造である。仮に利根川で氾濫が起きれば､浸水区域内人口約２３０万人､死者数約６３００人という膨大な数になると予想されるのだ。首都水没､驚愕のシミュレーション！"/>
    <s v="第１章　山の手にも洪水は起こる_x000a_第２章　東京は世界一危ない場所にある_x000a_第３章　地球温暖化で首都は壊滅する！_x000a_第４章　利根川の東遷事業が東京を危険都市にした_x000a_第５章　雨が降らなくても洪水になる「地震洪水」_x000a_第６章　なぜ東京は世界一危ないのか？_x000a_第７章　東京の三大水害に学ぶ―明治４３年の「東京大水害」／大正６年の「大海嘯」／昭和２２年の「カスリーン台風」_x000a_第８章　洪水は流域一帯で起こっている！_x000a_第９章　強靱な日本を創るために"/>
    <x v="111"/>
    <m/>
    <m/>
    <s v="文芸春秋"/>
    <s v="文春新書"/>
    <n v="980"/>
    <x v="119"/>
    <x v="83"/>
    <m/>
    <x v="90"/>
    <x v="41"/>
    <x v="3"/>
    <s v="新書"/>
    <s v="249p"/>
    <m/>
    <s v="18cm"/>
    <n v="9784166609802"/>
    <m/>
    <m/>
    <x v="0"/>
    <s v=""/>
    <s v=""/>
    <x v="0"/>
    <s v="11-07"/>
    <m/>
    <m/>
    <m/>
    <m/>
  </r>
  <r>
    <x v="125"/>
    <x v="2"/>
    <x v="2"/>
    <x v="125"/>
    <x v="125"/>
    <m/>
    <s v="未来の年表―人口減少日本でこれから起きること"/>
    <m/>
    <s v="２０３５年､首都圏も高齢者が激増！「日本を救う処方箋」も本書で提言。"/>
    <s v="大学倒産､介護離職増大､輸血用血液不足､空き家激増､火葬場不足――人口減少という「静かなる有事」がどう進むかをリアルに暴く！"/>
    <s v="第１部　人口減少カレンダー(序　２０１６年､出生数は１００万人を切った；２０１７年　「おばあちゃん大国」に変化；２０１８年　国立大学が倒産の危機へ；２０１９年　ＩＴ技術者が不足し始め､技術大国の地位揺らぐ；２０２０年　女性の２人に１人が５０歳以上に　ほか)_x000a_第２部　日本を救う１０の処方箋―次世代のために､いま取り組むこと(序　小さくとも輝く国になるための第５の選択肢；戦略的に縮む；豊かさを維持する；脱・東京一極集中；少子化対策)"/>
    <x v="112"/>
    <m/>
    <m/>
    <s v="講談社"/>
    <s v="現代新書"/>
    <n v="2431"/>
    <x v="120"/>
    <x v="0"/>
    <n v="820"/>
    <x v="52"/>
    <x v="40"/>
    <x v="3"/>
    <s v="新書"/>
    <s v="208p"/>
    <m/>
    <s v="18cm"/>
    <n v="9784062884310"/>
    <m/>
    <m/>
    <x v="6"/>
    <d v="2019-08-30T00:00:00"/>
    <d v="2019-10-03T00:00:00"/>
    <x v="8"/>
    <m/>
    <s v="谷井一彦"/>
    <d v="2019-08-30T00:00:00"/>
    <d v="2019-10-03T00:00:00"/>
    <d v="2019-10-03T00:00:00"/>
  </r>
  <r>
    <x v="126"/>
    <x v="2"/>
    <x v="2"/>
    <x v="126"/>
    <x v="126"/>
    <m/>
    <s v="人口減少日本であなたに起きること"/>
    <m/>
    <s v="少子高齢社会のリアルな脅威は､何気ない日常にこそ潜んでいます。１０年後､２０年後､あなたの身に迫る事態を一覧にしました。今からあなたにできる「メニュー」８つも提案。"/>
    <s v="もう止まらない日本の少子高齢化。あなたの身の回りではこれから具体的に何が起こるのか？大ベストセラー『未来の年表』の第２弾！本書は､『未来の年表』の続編である。ベストセラーの続編というのは大抵､前著の余勢を駆った「二匹目のどじょう狙い」である。しかし､本書は決して二番煎じをしようというものではない。「人口減少カレンダー」だけでは､少子高齢化という巨大なモンスターの全貌をとらえるには限界があった。だから今回は､全く違うアプローチで迫る。_x000a_今回は､少子高齢化や人口減少が人々の暮らしにどのような形で降りかかってくるかを､あなたの生活に即しながら明らかにする。言うなれば､これからあなたに起きることを､お中元やお歳暮のギフトカタログのように一覧してみようというのだ。_x000a_前著『未来の年表』が年代順というタテ軸を用いて俯瞰したのに対し､本書は起きる出来事を「ヨコ軸」､すなわち面としての広がりをもって眺める。_x000a_少子高齢化や人口減少で起きることを､家庭､職場､地域社会といったトピックスに分けてカタログ化すれば､さまざまなシーンを「あなた自身の問題」として具体的に置き換えることができる。そしてそれは､10年後､20年後の日本でうまく立ち回っていくための指針となる。"/>
    <s v="第１部　人口減少カタログ(あなたの住まいで起きること；あなたの家族に起きること；あなたの仕事で起きること；あなたの暮らしに起きること；女性に起きること)_x000a_序　国民の5人に1人が､古希を超えている､◎伴侶に先立たれると､自宅が凶器と化す､◎亡くなる人が増えると､スズメバチに襲われる､◎東京や大阪の繁華街に「幽霊屋敷」が出現する､◎高級タワマンが「天空の老人ホーム」に変わる､◎80代が街を闊歩し､◎オフィスが高年齢化し若手の労働意欲が下がる､◎親が亡くなると&lt;地方銀行がなくなる､◎若者が減ると民主主義が崩壊する､◎ネット通販が普及し商品が届かなくなる､◎オールド・ボーイズ・ネットワークが定年女子を「再就職難民」にする､ほか_x000a_第２部 今からあなにできること(個人ができること；女性ができること；企業ができること；地域ができること)_x000a_序「戦略的に縮む」ほど､ポジティブな考えはない､1人で2つ以上の仕事をこなす／家の中をコンパクト化する／年金受給開始年齢を繰り下げ､起業する､ほか"/>
    <x v="112"/>
    <m/>
    <m/>
    <s v="講談社"/>
    <s v="現代新書"/>
    <n v="2475"/>
    <x v="121"/>
    <x v="0"/>
    <n v="907"/>
    <x v="52"/>
    <x v="40"/>
    <x v="3"/>
    <s v="新書"/>
    <s v="208p"/>
    <m/>
    <s v="18cm"/>
    <n v="9784065117682"/>
    <m/>
    <s v="https://www.kinokuniya.co.jp/f/dsg-01-9784065117682"/>
    <x v="20"/>
    <d v="2018-09-06T00:00:00"/>
    <d v="2018-10-04T00:00:00"/>
    <x v="24"/>
    <m/>
    <s v="金子仁洋"/>
    <d v="2018-09-06T00:00:00"/>
    <d v="2018-10-04T00:00:00"/>
    <d v="2018-10-04T00:00:00"/>
  </r>
  <r>
    <x v="127"/>
    <x v="6"/>
    <x v="6"/>
    <x v="127"/>
    <x v="127"/>
    <m/>
    <m/>
    <m/>
    <m/>
    <s v="生態と分布を軸に，日本の植生の全体像を平易に図説化。植物生態学の基礎が身につく必携の書。"/>
    <s v="第１部　日本の植生(日本の植生の特徴；日本の植生変遷史)_x000a_第２部　日本の植生分布(亜熱帯・暖温帯常緑広葉樹林帯域の植生；亜熱帯・暖温帯常緑広葉樹林帯域の二次植生；中間温帯域の植生；冷温帯・山地帯落葉広葉樹林帯域の植生；亜寒帯・亜高山帯常緑針葉樹林帯域の植生；高山地域の植生；湿原植生；島嶼植生；海岸植生；河川敷の植生；都市の植生)_x000a_第３部　地域固有の植生分布とその要因(縞枯れ現象；季節風効果；平尾根効果)"/>
    <x v="113"/>
    <m/>
    <m/>
    <s v="朝倉書店"/>
    <m/>
    <m/>
    <x v="122"/>
    <x v="0"/>
    <n v="5184"/>
    <x v="91"/>
    <x v="63"/>
    <x v="1"/>
    <s v="B5"/>
    <s v="192p"/>
    <m/>
    <s v="26cm"/>
    <n v="9784254171631"/>
    <m/>
    <s v="https://www.kinokuniya.co.jp/f/dsg-01-9784254171631"/>
    <x v="0"/>
    <s v=""/>
    <s v=""/>
    <x v="0"/>
    <m/>
    <m/>
    <m/>
    <m/>
    <m/>
  </r>
  <r>
    <x v="128"/>
    <x v="2"/>
    <x v="2"/>
    <x v="128"/>
    <x v="128"/>
    <m/>
    <s v="ｴｺﾉﾐｽﾄが選ぶ経済図書ﾍﾞｽﾄ10第1位"/>
    <m/>
    <s v="資本主義は本質的に不安定だ。経済を考え抜いた格闘の軌跡。"/>
    <m/>
    <s v="第１章　生い立ち―「図鑑」から経済学へ_x000a_第２章　ＭＩＴ留学―学者人生における早すぎた「頂点」_x000a_第３章　エール大学―『不均衡動学』を書く_x000a_第４章　帰国―「シュンペーター経済動学」から「資本主義論」へ_x000a_第５章　日本語で考える―『ヴェニスの商人の資本論』から『貨幣論』へ_x000a_第６章　再び米国へ―「日本経済論」から「法人論」へ_x000a_第７章　東京とシエナの間で―「会社統治」論から「信任」論へ_x000a_第８章　残された時間―「経済学史」講義からアリストテレスを経て「言語・法・貨幣」論"/>
    <x v="114"/>
    <s v="前田裕之(聞き手)"/>
    <m/>
    <s v="日本経済新聞出版社"/>
    <m/>
    <m/>
    <x v="123"/>
    <x v="0"/>
    <n v="3024"/>
    <x v="92"/>
    <x v="64"/>
    <x v="2"/>
    <s v="B6"/>
    <s v="490p"/>
    <m/>
    <s v="20cm"/>
    <n v="9784532356422"/>
    <m/>
    <m/>
    <x v="0"/>
    <s v=""/>
    <s v=""/>
    <x v="0"/>
    <m/>
    <m/>
    <m/>
    <m/>
    <m/>
  </r>
  <r>
    <x v="129"/>
    <x v="2"/>
    <x v="2"/>
    <x v="129"/>
    <x v="129"/>
    <m/>
    <s v="日本人のためのモンゴル学"/>
    <m/>
    <s v="遊牧文化のﾓﾝｺﾞﾙに先輩･後輩の序列はなく,&quot;力&quot;がすべての社会！ﾄｯﾌﾟは法をつくる人であって､守る人ではない！白鵬が我がもの顔で振る舞う理由"/>
    <s v="白鵬が我が物顔で振る舞うワケ_x000a_なぜ日馬富士は殴ったのか？　この年末年始､話題の本"/>
    <s v="第１章　モンゴル力士は､なぜ強いのか？(遊牧騎馬民の､男子たるものの必要条件；モンゴル相撲に求められるのは､平衡感覚と敏捷性　ほか)_x000a_第２章　モンゴル女性秘話(朝青龍と白鵬の母親は､モンゴル国立大学卒のインテリ；モンゴル人にとってのいい男､いい女　ほか)_x000a_第３章　モンゴル帝国を知っていますか？(明朝は､モンゴル帝国の宗主国・元朝の唯一の継承者か；「韃靼」とは､漢人のモンゴル人への“侮辱語”だ　ほか)_x000a_第４章　日本にとってモンゴルは大切な国(蒙古襲来と日本の幸運；「義経は死なずに北方に逃げた」　ほか)"/>
    <x v="115"/>
    <m/>
    <m/>
    <s v="ワック"/>
    <s v="ワックＢＵＮＫＯ"/>
    <m/>
    <x v="123"/>
    <x v="0"/>
    <n v="993"/>
    <x v="93"/>
    <x v="13"/>
    <x v="3"/>
    <s v="B40"/>
    <s v="237p"/>
    <m/>
    <s v="18cm"/>
    <n v="9784898317709"/>
    <m/>
    <m/>
    <x v="8"/>
    <d v="2018-12-06T00:00:00"/>
    <d v="2019-01-10T00:00:00"/>
    <x v="18"/>
    <m/>
    <s v="井上哲夫"/>
    <d v="2018-12-06T00:00:00"/>
    <d v="2019-01-10T00:00:00"/>
    <d v="2019-02-07T00:00:00"/>
  </r>
  <r>
    <x v="130"/>
    <x v="2"/>
    <x v="2"/>
    <x v="130"/>
    <x v="130"/>
    <m/>
    <s v="脳力のﾚｯｽﾝV"/>
    <m/>
    <s v="いかに「正気」の社会を取り戻すのか。イギリスのＥＵ離脱､トランプ米大統領登場に世界が揺れる中､大義なき解散と選挙に翻弄される日本。ポピュリズムという世界潮流､経済構造に埋め込まれたマネーゲームの罠､没落の恐怖におびえる中間層の右傾化など､内外情勢の退嬰に､我々はどう正対すべきなのか。歴史に向き合い､民主主義による資本主義改革を提言する。『世界』好評連載の第五弾。翁長雄志沖縄県知事との対話も収録｡"/>
    <s v="ブレグジット､トランプ登場､続く北朝鮮の挑発。大義なき解散ともてあそばれる選挙。ポピュリズムという世界潮流と､他民族他宗教への不寛容､没落の恐怖におびえる中間層の右傾化など､退嬰する内外の情勢に､日本はどう正対すべきか。"/>
    <s v="１　戦争を制御する知(ひとはなぜ戦争をするのか―そして､日本の今；節目の年､二〇一七年―ポピュリズムの先にあるもの　ほか)_x000a_２　デモクラシーと肥大するマネー資本主義(覚醒の年への思い―二〇一四年､日本の死角；ウクライナ危機が炙り出した日本外交のジレンマ　ほか)_x000a_３　沖縄が拓く視座―忘れてはならないこと(江戸期の琉球国と東アジア､そして沖縄の今；対談　翁長雄志×寺島実郎　沖縄はアジアと日本の架け橋となる―辺野古からアジアの平和構築を)_x000a_４　戦後民主主義とシルバー・デモクラシーの行方(二〇一五年の意味―高齢者となった団塊の世代の責任；不機嫌な時代と潜在するリスク―二〇一五年の世界と日本　ほか)"/>
    <x v="116"/>
    <m/>
    <m/>
    <s v="岩波書店"/>
    <m/>
    <m/>
    <x v="124"/>
    <x v="0"/>
    <n v="2379"/>
    <x v="10"/>
    <x v="6"/>
    <x v="2"/>
    <s v="46判"/>
    <s v="256p"/>
    <m/>
    <s v="19cm"/>
    <n v="9784000245333"/>
    <m/>
    <m/>
    <x v="0"/>
    <s v=""/>
    <s v=""/>
    <x v="0"/>
    <m/>
    <m/>
    <m/>
    <m/>
    <m/>
  </r>
  <r>
    <x v="131"/>
    <x v="2"/>
    <x v="2"/>
    <x v="131"/>
    <x v="131"/>
    <m/>
    <s v="日本よ､独立せよ"/>
    <m/>
    <s v="中国･北朝鮮が核をもっているのにアメリカは「同盟国･日本」になぜ核武装を許さないのか？"/>
    <s v="冷戦後､米国がとった「一極覇権戦略」は歴史上､異例のものだった。だが戦略は破綻した。今やアメリカ帝国は巨額の財政赤字に苦しみ､核は世界中にばらまかれ､中国の軍拡は止められない。米国に依存してきた日本の進むべき道は？ワシントン在住の日本人戦略家が書いた衝撃の書。_x000a_世界の覇権国家アメリカは､なぜ国際戦略を間違ったのか？　傲慢外交の本音を探ると共に､日本の安保体制の脆さにも警鐘を鳴らす。"/>
    <s v="まえがき　日本よ､目覚めよ_x000a_第１章　自国は神話化､敵国は悪魔化_x000a_第２章　驕れる一極覇権戦略_x000a_第３章　米国の「新外交理論」を論破する_x000a_第４章　非正規的戦争に直面する帝国_x000a_第５章　アメリカ人の“ミリテク・フェチ”現象_x000a_第６章　世界は多極化する―中・印・露の台頭_x000a_第７章　パックス・アメリカーナは終わった_x000a_終章　依存主義から脱却せよ"/>
    <x v="117"/>
    <m/>
    <m/>
    <s v="文芸春秋社"/>
    <s v="文春新書"/>
    <n v="852"/>
    <x v="125"/>
    <x v="0"/>
    <n v="885"/>
    <x v="94"/>
    <x v="19"/>
    <x v="3"/>
    <s v="新書"/>
    <s v="254p"/>
    <m/>
    <s v="18cm"/>
    <n v="9784166608522"/>
    <m/>
    <m/>
    <x v="0"/>
    <s v=""/>
    <s v=""/>
    <x v="0"/>
    <m/>
    <m/>
    <m/>
    <m/>
    <m/>
  </r>
  <r>
    <x v="132"/>
    <x v="14"/>
    <x v="14"/>
    <x v="132"/>
    <x v="132"/>
    <m/>
    <m/>
    <m/>
    <s v="人間が勝つために必要なこと"/>
    <s v="大規模な調査の結果わかった驚愕の実態―日本の中高校生の多くは､中学校の教科書の文章を正確に理解できない。多くの仕事がＡＩに代替される将来､読解力のない人間は失業するしかない…。気鋭の数学者が導き出した最悪のシナリオと教育への提言。"/>
    <s v="第１章　ＭＡＲＣＨに合格―ＡＩはライバル(ＡＩとシンギュラリティ；偏差値５７・１　ほか)_x000a_第２章　桜散る―シンギュラリティはＳＦ(読解力と常識の壁―詰め込み教育の失敗；意味を理解しないＡＩ　ほか)_x000a_第３章　教科書が読めない―全国読解力調査(人間は「ＡＩにできない仕事」ができるか？；数学ができないのか､問題文を理解していないのか？―大学生数学基本調査　ほか)_x000a_第４章　最悪のシナリオ(ＡＩに分断されるホワイトカラー；企業が消えていく　ほか)"/>
    <x v="118"/>
    <m/>
    <m/>
    <s v="東洋経済新報社"/>
    <m/>
    <m/>
    <x v="126"/>
    <x v="0"/>
    <n v="1620"/>
    <x v="76"/>
    <x v="54"/>
    <x v="2"/>
    <s v="B6"/>
    <s v="287p"/>
    <m/>
    <s v="19cm"/>
    <n v="9784492762394"/>
    <m/>
    <m/>
    <x v="21"/>
    <d v="2018-09-06T00:00:00"/>
    <d v="2018-10-04T00:00:00"/>
    <x v="25"/>
    <m/>
    <s v="栗野 哲郎"/>
    <d v="2018-09-06T00:00:00"/>
    <d v="2018-10-04T00:00:00"/>
    <d v="2019-05-09T00:00:00"/>
  </r>
  <r>
    <x v="133"/>
    <x v="9"/>
    <x v="9"/>
    <x v="133"/>
    <x v="133"/>
    <m/>
    <s v="量産される高級観賞魚「アロワナ」の闇"/>
    <m/>
    <s v="禁じられるほど欲しくなる｡「量産される絶滅危惧種」の実態に命懸けで迫ったﾉﾝﾌｨｸｼｮﾝ！ﾜｼﾝﾄﾝ条約の付属書１で「絶滅危惧種」と認定され､国際取引が禁止されているｱｼﾞｱｱﾛﾜﾅ､別名「龍魚」ﾄﾞﾗｺﾞﾝﾌｨｯｼｭ｡"/>
    <s v="「量産される絶滅危惧種」の実態に命がけで迫ったノンフィクション！ワシントン条約の附属書１で「絶滅危惧種」と認定され､国際取引が禁止されているアジアアロワナ､別名「龍魚」―。希少種は重装備の警備車両で輸送され､３０００万円もの高値で取引される。フィッシュ・マフィアによる誘拐や殺人事件も後を絶たない。なぜアロワナは､これほどにまで人々を熱狂させるのか。業界が口を閉ざす世界屈指の高級鑑賞魚の矛盾を暴く､衝撃のルポルタージュ！"/>
    <s v="第１部　快適な環境で暮らすドラゴンたち(違法ペット捜査官；ザ・フィッシュ；アロワナ・カルテル；アクアラマ；ドラゴンのいる場所)_x000a_第２部　既知の世界の縁で(野生のアロワナに魅入られて；探検家たち；命名権)_x000a_第３部　スーパーレッド(水族館の時代；幽霊のような魚)_x000a_第４部　３２､１０７番の魚(人間がつくったモンスター；当局に監視されている；ワニの髭)_x000a_第５部　奥地へ(価値のパラドックス；バティックアロワナ､世界に知られる；プランＣ；ついにアロワナを発見)"/>
    <x v="119"/>
    <m/>
    <s v="矢沢聖子"/>
    <s v="原書房"/>
    <m/>
    <m/>
    <x v="124"/>
    <x v="0"/>
    <n v="2376"/>
    <x v="95"/>
    <x v="65"/>
    <x v="2"/>
    <s v="B6"/>
    <s v="336p"/>
    <m/>
    <s v=" 20cm"/>
    <n v="9784562054664"/>
    <m/>
    <m/>
    <x v="0"/>
    <s v=""/>
    <s v=""/>
    <x v="0"/>
    <m/>
    <m/>
    <m/>
    <m/>
    <m/>
  </r>
  <r>
    <x v="134"/>
    <x v="14"/>
    <x v="14"/>
    <x v="134"/>
    <x v="134"/>
    <m/>
    <m/>
    <m/>
    <s v="ＡＩ(人工知能)・ＢＩ(ﾍﾞｰｼｯｸ･ｲﾝｶﾑ)論の決定版！人類史上初､我々はついに「労働」から開放される－。この歴史的大転換をどう生きるか！"/>
    <s v="ＡＩ(人工知能)・ＢＩ(ベーシック・イカンム)論の決定版！人類史上初､我々はついに「労働」から解放される―。この歴史的大転換をどう生きるか！すべての生産活動をＡＩが行い､生きていくためのお金はＢＩで賄われる働く必要がない世界はユートピアか､深い苦悩の始まりか―。"/>
    <s v="第１章　ＡＩ…人工知能とは(ＡＩとは…ＡＩの発展の歴史；ＡＩと人間)_x000a_第２章　ベーシック・インカム(ＢＩ)の仕組みと効力(ＢＩの仕組みとメリット；ＢＩの実現可能性；民主主義・資本主義とＢＩ)_x000a_第３章　ＡＩ＋ＢＩの社会で人間はどう生きるのか(ＡＩとＢＩが導く“新しいステージ”；ＡＩ＋ＢＩの社会で人間はどう生きるのか)"/>
    <x v="120"/>
    <m/>
    <m/>
    <s v="幻冬社"/>
    <m/>
    <m/>
    <x v="126"/>
    <x v="0"/>
    <n v="1620"/>
    <x v="76"/>
    <x v="54"/>
    <x v="2"/>
    <s v="B6"/>
    <s v="262p"/>
    <m/>
    <s v="19cm"/>
    <n v="9784344032606"/>
    <m/>
    <m/>
    <x v="9"/>
    <d v="2018-09-06T00:00:00"/>
    <d v="2018-10-04T00:00:00"/>
    <x v="2"/>
    <m/>
    <s v="金子 壮一"/>
    <d v="2018-09-06T00:00:00"/>
    <d v="2018-10-04T00:00:00"/>
    <d v="2019-04-04T00:00:00"/>
  </r>
  <r>
    <x v="135"/>
    <x v="12"/>
    <x v="12"/>
    <x v="135"/>
    <x v="135"/>
    <m/>
    <m/>
    <m/>
    <s v="人類の危機への警鐘。現代人は快適さを追求してついに家畜化した！歯や顎の退化､抵抗力の減退､感性の衰弱､個性の喪失とクローン化…現代文明と「人類の自己家畜化」との本質的な関係と問題の所在を､第一線の研究者が学際的に解明する。"/>
    <s v="感性の衰弱､肉体の弱化､子どもの歯や顎の劣化､道徳心の麻痺､個性の喪失とクローン化…九人の筆者による衝撃的な問題提起。"/>
    <s v="メタファーとしての自己家畜化現象―現代文明下のヒトを考える_x000a_人間の自己家畜化を異文化間で比較する_x000a_自己家畜化の認知的側面_x000a_清潔すぎることの危うさ_x000a_いま､子どもの口の中に何が起きているか_x000a_ヒトにとって教育とは何か―自己家畜化現象からの視点_x000a_ペットと現代文明_x000a_ヒトの未来"/>
    <x v="121"/>
    <m/>
    <m/>
    <s v="人文書院"/>
    <m/>
    <m/>
    <x v="127"/>
    <x v="0"/>
    <n v="1728"/>
    <x v="48"/>
    <x v="36"/>
    <x v="2"/>
    <s v="B6"/>
    <s v="201p"/>
    <m/>
    <s v="19cm"/>
    <n v="9784409530283"/>
    <m/>
    <m/>
    <x v="21"/>
    <d v="2019-02-07T00:00:00"/>
    <d v="2019-03-07T00:00:00"/>
    <x v="26"/>
    <m/>
    <s v="栗野 哲郎"/>
    <d v="2019-02-07T00:00:00"/>
    <d v="2019-03-07T00:00:00"/>
    <d v="2019-06-06T00:00:00"/>
  </r>
  <r>
    <x v="136"/>
    <x v="14"/>
    <x v="14"/>
    <x v="136"/>
    <x v="136"/>
    <m/>
    <s v="超絶ａｉと人類の命運"/>
    <m/>
    <s v="人間と同等以上の知能を持つＡＩ。それはどのようにして出現するのか？その時､いったい何が起こるのか？人類はＡＩを制御できるのか？滅亡を避けられるのか？緊急の課題､「ＡＩコントロール問題」に挑んだ世界的な話題作！"/>
    <s v="人間を遙かに凌ぐ知能を持つAIが出現したとき､一体何が起きるのか。世界的な話題作､ついに日本語版登場！"/>
    <s v="人工知能の発展､現在の能力_x000a_スーパーインテリジェンスへの道程_x000a_スーパーインテリジェンスの形態_x000a_知能爆発の速さ_x000a_戦略的優位性_x000a_卓越した認知能力を持つスーパーパワー_x000a_スーパーインテリジェンスの意思_x000a_人類滅亡：脅威は命運か_x000a_コントロール問題：超絶知能を制御できるのか_x000a_ＡＩシステムの四つのタイプ：「オラクル」「ジーニー」「ソブリン」「ツール」_x000a_多極シナリオ：複数のスーパーインテリジェンスの世界_x000a_価値観の獲得_x000a_選定基準の選択_x000a_戦略的展望_x000a_試練の時"/>
    <x v="122"/>
    <m/>
    <s v="倉骨彰"/>
    <s v="日本経済新聞出版社"/>
    <m/>
    <m/>
    <x v="128"/>
    <x v="0"/>
    <n v="3012"/>
    <x v="76"/>
    <x v="54"/>
    <x v="2"/>
    <s v="B6"/>
    <s v="717p"/>
    <m/>
    <s v="20cm"/>
    <n v="9784532357078"/>
    <m/>
    <m/>
    <x v="9"/>
    <d v="2018-09-06T00:00:00"/>
    <d v="2018-10-04T00:00:00"/>
    <x v="2"/>
    <m/>
    <s v="金子 壮一"/>
    <d v="2018-09-06T00:00:00"/>
    <d v="2018-10-04T00:00:00"/>
    <d v="2019-04-04T00:00:00"/>
  </r>
  <r>
    <x v="137"/>
    <x v="3"/>
    <x v="3"/>
    <x v="137"/>
    <x v="137"/>
    <m/>
    <s v="4000年の歴史と製鉄の原理"/>
    <m/>
    <s v="法隆寺の釘はなぜさびないのか？"/>
    <s v="４０００年前､アナトリアで発明された鉄ほど人類の社会と文明に影響を与えた物質はない。温度計もない時代に､どのように鉄を作ったのだろうか？アナトリアの最古の製鉄法から現代の製鉄法､さらに日本固有の「たたら製鉄」も紹介しながら､鉄作りの秘密に迫る。人類は鉄によって文明を作り､文化を創造してきた。数千年にわたり､人類が営々と積み上げてきた製鉄の歴史と､その技術を振り返る鋼､玉鋼､錬鉄､銑鉄､溶鉱炉､転炉､平炉､反射炉､たたら……_x000a_古代から現代までの製鉄法と､その技術を探る。_x000a_人類が鉄を作り始めて4000年。「鉄」ほど人類の社会と文明に影響を与えた物質はない。温度計もない時代に､どのように鉄を作ったのだろうか？_x000a_「鉄鉱石を炉に入れ加熱すれば､鉄は自然にできてくる」とうわけではない。鉄鉱石から鉄を作るには､厳密に温度を管理し､含まれる炭素の量をコントロールし､リンやイオウなどの不純物が混ざらないようにしなければならない。温度計すらない時代から､鉄を作ってきた人々は､それらをどのように知り､何を目安に鉄を作ってきたのだろうか。_x000a_　アナトリアの最古の製鉄から現代の製鉄法､さらに日本固有の「たたら製鉄」の技術を解説しながら､鉄づくりの秘密に迫る。"/>
    <s v="はじめに　／第１章　古代人になって鉄を作ってみよう_x000a_第２章　「鉄を作る」とはどういうことか　／第３章　製鉄法の発見_x000a_第４章　ルッペの製造　／第５章　最古の高炉遺跡――ラピタン_x000a_第６章　古代・前近代のルッペの製造　／第７章　溶鉱炉の発展_x000a_第８章　精錬炉の発展　／第９章　鋼の時代_x000a_第10章　たたら製鉄のユニークな工夫　／第11章　脱炭と軟鉄の製造_x000a_第12章　鉄のリサイクルと再溶解　／第13章　銑鉄の溶解と鋳金_x000a_第14章　鍛冶屋のわざ　／第15章　「沸き花」の正体_x000a_第16章　和鉄はなぜ錆びないか　／第17章　なぜルッペや和鉄の不純物は少ないか_x000a_第18章　インドの鉄柱はどのように作ったか　／第19章　製鉄法の未来_x000a_おわりに"/>
    <x v="123"/>
    <m/>
    <m/>
    <s v="講談社"/>
    <s v="ﾌﾞﾙｰﾊﾞｯｸｽ"/>
    <m/>
    <x v="129"/>
    <x v="0"/>
    <n v="1080"/>
    <x v="96"/>
    <x v="66"/>
    <x v="3"/>
    <s v="新書"/>
    <s v="256p"/>
    <m/>
    <s v="18cm"/>
    <n v="9784065020173"/>
    <m/>
    <m/>
    <x v="22"/>
    <d v="2018-09-06T00:00:00"/>
    <d v="2018-10-04T00:00:00"/>
    <x v="0"/>
    <m/>
    <s v="大森弘一郎"/>
    <d v="2018-09-06T00:00:00"/>
    <d v="2018-10-04T00:00:00"/>
    <m/>
  </r>
  <r>
    <x v="138"/>
    <x v="6"/>
    <x v="6"/>
    <x v="138"/>
    <x v="138"/>
    <m/>
    <m/>
    <m/>
    <s v="植物の寛容適応力を知る。環境変動をかいくぐってきた､したたかな植物の生き残り戦略とは！植物の様々な能力を知るとともに､素朴な「なぜ？」にお答えする一冊です。"/>
    <s v="動物にとって植物は不可欠の存在である。動物に必要な酸素を生成し､その食料ともなっている。一方､植物もその動物を巧みに使いながら､その種を繁栄させている。当たり前に思っている植物のいろいろな能力から､その適応力を学ぶ。"/>
    <s v="第１章　異常気象＆植物相の不思議―地球の温暖化が告げ示すもの_x000a_第２章　発根＆発芽の不思議―根はなぜ地下へ伸びて行くのか_x000a_第３章　茎＆枝葉の不思議―常緑樹と落葉樹のミステリー_x000a_第４章　開花＆受粉の不思議―アサガオの花はどうして朝方に咲くのか_x000a_第５章　結実＆繁殖の不思議―スミレとアリの緊密な友好関係_x000a_第６章　樹木＆森林の不思議―ボタンとシャクヤクはどう違うのか_x000a_第７章　果実＆野菜の不思議―カキにはなぜ甘ガキと渋ガキがあるのか"/>
    <x v="124"/>
    <m/>
    <m/>
    <s v="明治書院"/>
    <s v="学びやぶっく"/>
    <n v="39"/>
    <x v="130"/>
    <x v="0"/>
    <n v="1296"/>
    <x v="59"/>
    <x v="45"/>
    <x v="2"/>
    <s v="B6"/>
    <m/>
    <s v="202p"/>
    <s v="19cm"/>
    <n v="9784625684494"/>
    <m/>
    <m/>
    <x v="14"/>
    <d v="2018-12-06T00:00:00"/>
    <d v="2019-01-10T00:00:00"/>
    <x v="18"/>
    <m/>
    <s v="伊藤友悌"/>
    <d v="2018-12-06T00:00:00"/>
    <d v="2019-01-10T00:00:00"/>
    <d v="2019-02-07T00:00:00"/>
  </r>
  <r>
    <x v="139"/>
    <x v="2"/>
    <x v="2"/>
    <x v="139"/>
    <x v="139"/>
    <m/>
    <m/>
    <m/>
    <m/>
    <s v="日本人の想像を超えた「世界の真の姿」とは？いまも続く熾烈な「戦国」の世界で､日本は生き残れるのか…？アメリカに依存し､洗脳された平和ボケ日本人に世界観の転換を迫る衝撃の一冊！_x000a_なぜわたしたちには国際情勢の真実がわからないのか。KGBと外交官を養成するモスクワ国際関係大学を卒業し､世界を読み解く独自のメソッドを培った著者による「平和ボケ」日本人驚愕の11の原理とは?"/>
    <s v="第１章　世界はある「原理」で動いている(世界の大局を知るには､「主役」「ライバル」「準主役」の動きを見よ；世界の歴史は「覇権争奪」の繰り返しである；国家にはライフサイクルがある)_x000a_第２章　世界は自国の「国益」で動いている(国益とは「金儲け」と「安全の確保」である；「エネルギー」は「平和」より重要である；「基軸通貨」を握るものが世界を制す)_x000a_第３章　なぜ､世界の動きが見えないのか？(「国益」のために､国家はあらゆる「ウソ」をつく；世界のすべての情報は「操作」されている；世界の「出来事」は､国の戦略によって「仕組まれる」；戦争とは､「情報戦」「経済戦」「実戦」の三つである；「イデオロギー」は､国家が大衆を支配する「道具」にすぎない)"/>
    <x v="125"/>
    <m/>
    <m/>
    <s v="集英社インターナショナル"/>
    <m/>
    <m/>
    <x v="131"/>
    <x v="84"/>
    <n v="1728"/>
    <x v="54"/>
    <x v="19"/>
    <x v="2"/>
    <s v="B6"/>
    <s v="350p"/>
    <m/>
    <s v="19cm"/>
    <n v="9784797672817"/>
    <m/>
    <m/>
    <x v="22"/>
    <d v="2018-09-06T00:00:00"/>
    <d v="2018-10-04T00:00:00"/>
    <x v="0"/>
    <m/>
    <s v="大森弘一郎"/>
    <d v="2018-09-06T00:00:00"/>
    <d v="2018-10-04T00:00:00"/>
    <m/>
  </r>
  <r>
    <x v="140"/>
    <x v="3"/>
    <x v="3"/>
    <x v="140"/>
    <x v="140"/>
    <m/>
    <s v="新科学が覆す農耕の起源"/>
    <m/>
    <m/>
    <s v="土器を成形する際に粘土中に紛れ込んだコクゾウムシやダイズの痕跡が､縄文人は狩猟採集民という常識を打ち破った。土器の中に眠っていた新たな考古資料「タネ」「ムシ」の発見が､多様で豊かな縄文時代像を明らかにする。_x000a_狩猟採集や漁撈で生活していたとされる縄文人。だが､粘土をこねて土器を成形する際に紛れ込んだダイズや貯蔵食物害虫のコクゾウムシがその常識を打ち破った。土器表面や断面の痕跡の新しい分析法から､イネやダイズの栽培開始時期を特定。土器粘土の中に眠っていた考古資料「タネ」「ムシ」が指し示す､多様で豊かな縄文時代の実像に迫る。"/>
    <s v="想定外の発見―プロローグ_x000a_ダイズと縄文人_x000a_縄文人は豊かな狩猟採集民か_x000a_コクゾウムシと縄文人_x000a_イネはいつ日本にやってきたのか_x000a_圧痕法が明らかにしたもの_x000a_草原での農耕が語るもの―エピローグ"/>
    <x v="126"/>
    <m/>
    <m/>
    <s v="吉川弘文館"/>
    <s v="歴史文化ライブラリー"/>
    <n v="416"/>
    <x v="107"/>
    <x v="84"/>
    <n v="1836"/>
    <x v="70"/>
    <x v="39"/>
    <x v="2"/>
    <s v="B6"/>
    <s v="217p"/>
    <m/>
    <s v="19cm"/>
    <n v="9784642058162"/>
    <m/>
    <m/>
    <x v="2"/>
    <d v="2018-09-06T00:00:00"/>
    <d v="2018-10-04T00:00:00"/>
    <x v="25"/>
    <m/>
    <s v="栗野哲郎"/>
    <d v="2018-09-06T00:00:00"/>
    <d v="2018-10-04T00:00:00"/>
    <d v="2019-05-09T00:00:00"/>
  </r>
  <r>
    <x v="141"/>
    <x v="14"/>
    <x v="14"/>
    <x v="141"/>
    <x v="141"/>
    <m/>
    <s v="２１世紀の国家､組織､個人の戦略"/>
    <m/>
    <m/>
    <s v="未来を制するのは誰か？後退する米国､台頭する欧州､支配力を高める中国。そして国家だけでなく､企業などの組織､個人がパワーを発揮するサイバー空間。その実態､支配力をめぐる競争の構図をはじめて明らかにする。_x000a_世界の行方を決めるサイバー空間における攻防。徹底した調査・分析から､サイバー空間を支配するパワーの構図を初めて解き明かす。○サイバー攻撃､スパイ活動､情報操作､国家による機密・個人情報奪取､フェイクニュース､そしてグーグルを筆頭とするGAFAに象徴される巨大IT企業の台頭――。われわれの日常生活や世界の出来事はほとんどがサイバー空間がらみになっています。サイバー空間はいまや国家戦略､国家運営から産業・企業活動､個人の生活にまで､従来では考えられなかったレベルで大きな影響を及ぼしつつあります。_x000a_○サイバー空間では､国家も企業も､集団も､個人もプレイヤーとなる。その影響力はそれぞれの地理的位置､物理的な規模とは一致しない。そして､経済やビジネスでもデータがパワーをもつ領域が広がっていますが､その規模はGDPでは測れません。_x000a_〇本書は､これほど重要になっているのに､実態が不透明なサイバー空間を定量・定性的に初めて包括的にとらえ､サイバー空間の行方を決める支配的な要素を突き止めるものです。果たして､そこから見えてくるものは何か? 日本はサイバー空間で存在感を発揮できるのか?_x000a_○執筆には､三菱総合研究所で進めているサイバー空間分析プロジェクト・メンバーと､サイバー研究で知られる慶応義塾大学の土屋大洋教授が入り､骨太の分析と展望を展開します。"/>
    <s v="第１章　大手町の洞道から見える世界：サイバー空間とは何か_x000a_第２章　データが支配する経済活動_x000a_第３章　サイバー空間をめぐる主導権争い_x000a_第４章　国家・組織・個人のフロンティア戦略_x000a_第５章　サイバー空間からみた国際秩序_x000a_第６章　サイバー空間の支配者_x000a_第７章　未来を制する者：新たな国際秩序_x000a_第８章　日本はどのようにサイバー空間に関与すべきか"/>
    <x v="127"/>
    <m/>
    <m/>
    <s v="日本経済新聞出版社"/>
    <m/>
    <m/>
    <x v="132"/>
    <x v="84"/>
    <n v="2484"/>
    <x v="97"/>
    <x v="54"/>
    <x v="2"/>
    <s v="B6"/>
    <s v="352p"/>
    <m/>
    <s v="20cm"/>
    <n v="9784532357863"/>
    <m/>
    <m/>
    <x v="5"/>
    <d v="2018-11-01T00:00:00"/>
    <d v="2018-11-15T00:00:00"/>
    <x v="18"/>
    <m/>
    <s v="？"/>
    <d v="2018-11-01T00:00:00"/>
    <d v="2018-11-15T00:00:00"/>
    <d v="2019-02-07T00:00:00"/>
  </r>
  <r>
    <x v="142"/>
    <x v="14"/>
    <x v="14"/>
    <x v="142"/>
    <x v="142"/>
    <m/>
    <s v="地球温暖化に挑むジオエンジニアリング"/>
    <m/>
    <m/>
    <s v="地球温暖化を技術の力で解決しようと目論むジオエンジニアリング。小惑星を砕いて宇宙にばらまく､宇宙からレーザーを照射して雲を白くする､火山を人工的に噴火させる､二酸化炭素を集める人工樹を植える…突拍子もないアイデアが目白押しだ。本書ではまず､このような提案がされるほど深刻な状況にある地球の今を確認する。さらに､個々の技術に期待される効果と同時に､それがはらむ問題を解説しながら､私たちにはどのような選択ができるのかを考えるヒントを提供する。_x000a_地球温暖化を技術の力で解決しようと目論むジオエンジニアリング．宇宙空間に日除けを置く，屋根や山を白くして太陽光を跳ね返す，火山を人工的に噴火させる，海に栄養を補給し二酸化炭素を吸収する生物の生長を促す，余分な二酸化炭素を集め地中深くに隔離する……突拍子もないアイデアが目白押しだ．本書ではまず，このような提案がされるまで深刻化した地球の今の状況を確認する．さらに，個々の技術に期待される効果と同時に，それがはらむ問題を解説しながら，私たちにはどのような選択ができるのかを考えるためのヒントを提供する．"/>
    <s v="第１部　ジオエンジニアリング始末(ジオエンジニアリングの出現；工学のフロンティアに挑む；私たちの果て)_x000a_1．ジオエンジニアリングの出現_x000a_2．工学のフロンティアに挑む_x000a_3．私たちの果て_x000a_第２部　ジオエンジニアリングの現場(全球工学；気候制御；捕集貯留；捕集貯留―さらなる探究；ジオエンジニアリングの周辺)_x000a_4．全球工学_x000a_5．気候制御_x000a_6．捕集貯留_x000a_7．捕集貯留―さらなる探究_x000a_8．ジオエンジニアリングの周辺"/>
    <x v="128"/>
    <m/>
    <m/>
    <s v="化学同人"/>
    <m/>
    <m/>
    <x v="107"/>
    <x v="84"/>
    <n v="2160"/>
    <x v="1"/>
    <x v="1"/>
    <x v="2"/>
    <s v="B6"/>
    <s v="227,"/>
    <m/>
    <s v="19cm"/>
    <n v="9784759816693"/>
    <m/>
    <m/>
    <x v="0"/>
    <s v=""/>
    <s v=""/>
    <x v="0"/>
    <m/>
    <m/>
    <m/>
    <m/>
    <m/>
  </r>
  <r>
    <x v="143"/>
    <x v="12"/>
    <x v="12"/>
    <x v="143"/>
    <x v="143"/>
    <m/>
    <s v="文明の源流と人類の未来"/>
    <m/>
    <m/>
    <s v="６００万年におよぶ人類史において､国家が成立し､文字が出現したのは５４００年前､狩猟採集社会が農耕社会に移行したのも１万１０００年前にすぎない。では､それ以前の「昨日までの世界」で人類は何をしてきたのか？大ベストセラー『銃・病原菌・鉄』著者が､身近なテーマから人類史の壮大な謎を解き明かす､全米大ベストセラー_x000a_「現代社会を深く考えるための必読書」――養老孟司_x000a_「ダイアモンド文明論の決定版的集大成」――福岡伸一_x000a_■600万年におよぶ人類の進化の歴史のなかで､国家が成立し､文字が出現したのはわずか5400年前のことであり､狩猟採集社会が農耕社会に移行したのもわずか1万1000年前のことである。長大な人類史から考えればこの時間はほんの一瞬にすぎない。では､それ以前の社会､つまり「昨日までの世界」の人類は何をしてきたのだろうか?_x000a_■領土問題､戦争､子育て､高齢者介護､宗教､多言語教育……人類が数万年にわたり実践してきた問題解決法とは何か? ピュリツァー賞受賞の世界的研究者が､身近なテーマから人類史の壮大な謎を解き明かす。全米大ベストセラーの超話題作､ついに文庫化!_x000a_「本書はひとりひとりの人生や生活､日々の選択といった個人の興味関心に直接関係するテーマを扱っており､私の著作のなかではもっとも生活に身近な内容になっている」(「日本語版への序文」より)"/>
    <s v="プロローグ　空港にて_x000a_第１部　空間を分割し､舞台を設定する(友人､敵､見知らぬ他人､そして商人)_x000a_第２部　平和と戦争(子どもの死に対する賠償；小さな戦争についての短い話；多くの戦争についての長い話)_x000a_第３部　子どもと高齢者(子育て；高齢者への対応―敬うか､遺棄するか､殺すか？)"/>
    <x v="129"/>
    <m/>
    <s v="倉骨 彰【訳】"/>
    <s v="日本経済新聞出版社"/>
    <s v="日経ビジネス人文庫"/>
    <m/>
    <x v="110"/>
    <x v="84"/>
    <n v="1080"/>
    <x v="98"/>
    <x v="67"/>
    <x v="3"/>
    <s v="文庫"/>
    <s v="510p"/>
    <m/>
    <s v="16cm"/>
    <n v="9784532198282"/>
    <m/>
    <m/>
    <x v="20"/>
    <d v="2018-10-04T00:00:00"/>
    <d v="2018-11-01T00:00:00"/>
    <x v="18"/>
    <m/>
    <s v="金子仁洋"/>
    <d v="2018-10-04T00:00:00"/>
    <d v="2018-11-01T00:00:00"/>
    <d v="2019-02-07T00:00:00"/>
  </r>
  <r>
    <x v="144"/>
    <x v="12"/>
    <x v="12"/>
    <x v="144"/>
    <x v="144"/>
    <m/>
    <s v="文明の源流と人類の未来"/>
    <m/>
    <m/>
    <s v="現代西洋社会の特徴はインターネットや飛行機といった技術や､中央政府や司法といった制度ばかりではない。オフィス労働から生まれる疾病や､宗教の役割の変化もまた､現代西洋社会の特徴である。人生の大半をニューギニアなどの伝統的社会の研究に捧げてきた著者が､現代西洋社会に住む私たちが学ぶべき人類の叡知を紹介する。_x000a_■現代西洋社会の特徴はインターネット､飛行機､携帯電話といった技術や､中央政府､司法､警察といった制度ばかりではない。肥満､座りっぱなしの働き方､豊かな食生活から生まれる疾病や､社会が豊かになったことによる宗教の役割の変化もまた､現代西洋社会の特徴なのである。_x000a_■伝統的社会に強く惹かれ､その研究者としての人生の大半をニューギニアなどの伝統的社会に捧げてきたジャレド・ダイアモンドが､現代西洋社会に住む私たちが学ぶべき人類の叡知を紹介する。_x000a_「19世紀､ダーウィンは『種の起源』などの3部作で世界の歴史と自然に対する認識を一変させた。これから1世紀先の学者たちはジャレド・ダイアモンドの3部作――『銃・病原菌・鉄』『文明崩壊』『昨日までの世界』――に対し､ダーウィンの3部作と同等の評価を下すだろう。壮大なる本書は､世界の歴史と自然のみならず､人類の「種」としての運命も描いている。ジャレド・ダイアモンドは現代のダーウィンである。『昨日までの世界』は実生活の喫緊の問題に対する解決案をとおして人々に希望を与えてくれる､時代を変える作品である」(マイケル・シャーマー 作家､科学史家)"/>
    <s v="第４部　危険とそれに対する反応(有益な妄想；ライオンその他の危険)_x000a_第５部　宗教､言語､健康(デンキウナギが教える宗教の発展；多くの言語を話す；塩､砂糖､脂肪､怠惰)_x000a_エピローグ　別の空港にて"/>
    <x v="129"/>
    <m/>
    <s v="倉骨 彰【訳】"/>
    <s v="日本経済新聞出版社"/>
    <s v="日経ビジネス人文庫"/>
    <m/>
    <x v="110"/>
    <x v="84"/>
    <n v="1080"/>
    <x v="98"/>
    <x v="67"/>
    <x v="3"/>
    <s v="文庫"/>
    <s v="479p"/>
    <m/>
    <s v="16cm"/>
    <n v="9784532198299"/>
    <m/>
    <m/>
    <x v="20"/>
    <d v="2018-10-04T00:00:00"/>
    <d v="2018-11-01T00:00:00"/>
    <x v="18"/>
    <m/>
    <s v="金子仁洋"/>
    <d v="2018-10-04T00:00:00"/>
    <d v="2018-11-01T00:00:00"/>
    <d v="2019-02-07T00:00:00"/>
  </r>
  <r>
    <x v="145"/>
    <x v="11"/>
    <x v="11"/>
    <x v="145"/>
    <x v="145"/>
    <m/>
    <m/>
    <m/>
    <s v="宇宙飛行士が５５０人を数える時代に､１万ｍ超の海溝底に到達したのは３人だけ！人類最後の秘境＝深海底は､どんな世界で､何が起こっているのか？ハワイ島沖・水深１０００ｍにひそむ火山の正体とは？古代天皇の名をもつ謎の海山群はなぜ生まれたのか？地球最深部からマグマを噴き出すホットスポットが移動する！？そして､マリアナ海溝の最下層に暮らす生物を襲う大異変とは？「最大にして最深の海」で繰り広げられるおどろきの地球史！"/>
    <s v="人はなぜ､「深海」に魅かれるのか？　海底火山から海溝底まで､「最大にして最深の海」で繰り広げられる､おどろきの地球史！日本は世界１位の「超深海」大国！→6000ｍ以深の体積が最大_x000a_世界中で最も活発な海底火山山脈が連なり､深さ7000ｍを超える海溝の84％が集中する太平洋――。_x000a_海面からは見通せないその深部で何が起こっているのか？調査航海・潜航歴40年の第一人者が謎解きに挑む！_x000a_人はなぜ､「深海」に魅かれるのか？宇宙飛行士が550人を数える時代に､１万ｍ超の海溝底に到達したのは３人だけ！_x000a_人類最後の秘境＝深海底は､どんな世界で､何が起こっているのか？ハワイ島沖・水深1000ｍにひそむ火山の正体とは？_x000a_古代天皇の名をもつ謎の海山群はなぜ生まれたのか？_x000a_地球最深部からマグマを噴き出すホットスポットが移動する！？そして､マリアナ海溝の最下層に暮らす生物を襲う大異変とは？_x000a_「最大にして最深の海」で繰り広げられるおどろきの地球史！"/>
    <s v="第１部　太平洋とはどのような海か_x000a_　第１章　「柔らかい」太平洋――広大な海を満たす水の話_x000a_　第２章　「堅い」太平洋――その海底はどうなっているのか_x000a_第２部　聳え立つ海底の山々_x000a_　第３章　ハワイ沖に潜む謎の海底火山_x000a_　第４章　威風堂々！　天皇海山群の謎_x000a_　第５章　島弧海底火山が噴火するとき――それは突然､火を噴く_x000a_第３部　超深海の科学――「地球最後のフロンティア」に挑む_x000a_　第６章超深海に挑んだ冒険者たち――１万メートル超の海底を目指して_x000a_　第７章　躍進する超深海の科学"/>
    <x v="130"/>
    <m/>
    <m/>
    <s v="講談社"/>
    <s v="ﾌﾞﾙｰﾊﾞｯｸｽ"/>
    <m/>
    <x v="132"/>
    <x v="84"/>
    <n v="1080"/>
    <x v="99"/>
    <x v="15"/>
    <x v="3"/>
    <s v="新書"/>
    <s v="270p"/>
    <m/>
    <s v="18cm"/>
    <n v="9784065128701"/>
    <m/>
    <m/>
    <x v="22"/>
    <d v="2018-09-06T00:00:00"/>
    <d v="2018-10-04T00:00:00"/>
    <x v="0"/>
    <m/>
    <s v="大森弘一郎"/>
    <d v="2018-09-06T00:00:00"/>
    <d v="2018-10-04T00:00:00"/>
    <m/>
  </r>
  <r>
    <x v="146"/>
    <x v="11"/>
    <x v="11"/>
    <x v="146"/>
    <x v="146"/>
    <m/>
    <s v="未来に何が待っているか"/>
    <m/>
    <m/>
    <s v="熱波や大雪､「経験したことがない大雨」など人々の意表をつく異常気象は､実は自然な変動の現れである。しかし将来､温暖化の進行とともに極端な気象の頻度が増し､今日の「異常」が普通になる世界がやってくる。ＩＰＣＣ報告書の執筆者が､異常気象と温暖化の関係を解きほぐし､変動する気候の過去・現在・未来を語る。"/>
    <s v="第１章　異常気象_x000a_第２章　地球の気候はどう決まっているか_x000a_第３章　気候変動の過去と現在_x000a_第４章　二一世紀の地球はどうなるか_x000a_第５章　日本の気候はどうなるか_x000a_第６章　気候のティッピングポイント_x000a_第７章　気候変動の影響―緩和策と適応策"/>
    <x v="131"/>
    <m/>
    <m/>
    <s v="岩波書店"/>
    <s v="岩波新書"/>
    <m/>
    <x v="133"/>
    <x v="84"/>
    <n v="777"/>
    <x v="32"/>
    <x v="17"/>
    <x v="3"/>
    <s v="新書"/>
    <n v="208"/>
    <m/>
    <s v="18cm"/>
    <n v="9784004315384"/>
    <m/>
    <m/>
    <x v="0"/>
    <s v=""/>
    <s v=""/>
    <x v="0"/>
    <m/>
    <m/>
    <m/>
    <m/>
    <m/>
  </r>
  <r>
    <x v="147"/>
    <x v="7"/>
    <x v="7"/>
    <x v="147"/>
    <x v="147"/>
    <m/>
    <m/>
    <m/>
    <m/>
    <s v="“電力・ガス自由化”時代に必携！！エネルギー問題を理解するための座右の統計集！！基本データから需要部門別､エネルギー源別の各種統計､世界の経済指標､ＣＯ２排出量､超長期統計まで､各種データを加工して横断的にとりまとめた便利で使いやすいコンパクト版。"/>
    <s v="１　エネルギーと経済_x000a_２　最終需要部門別エネルギー需要_x000a_３　エネルギー源別需給_x000a_４　世界のエネルギー・経済指標_x000a_５　超長期統計_x000a_参考資料"/>
    <x v="132"/>
    <m/>
    <m/>
    <s v="省エネルギーセンター2018/03"/>
    <m/>
    <m/>
    <x v="134"/>
    <x v="84"/>
    <n v="2592"/>
    <x v="25"/>
    <x v="20"/>
    <x v="3"/>
    <s v="A6"/>
    <s v="363p"/>
    <m/>
    <s v="16cm"/>
    <n v="9784879734693"/>
    <m/>
    <m/>
    <x v="23"/>
    <d v="2018-09-06T00:00:00"/>
    <d v="2018-10-04T00:00:00"/>
    <x v="0"/>
    <m/>
    <s v="？大森弘一郎"/>
    <d v="2018-09-06T00:00:00"/>
    <d v="2018-10-04T00:00:00"/>
    <m/>
  </r>
  <r>
    <x v="148"/>
    <x v="11"/>
    <x v="11"/>
    <x v="148"/>
    <x v="148"/>
    <m/>
    <s v="気象学の新潮流"/>
    <m/>
    <m/>
    <s v="１　異常気象とは―さまざまな時間・空間スケールでゆらぐ大気運動(最近の異常気象；異常気象＝低頻度気象　ほか)_x000a_２　グローバル気象の考え方―大気大循環のキホン(放射と南北気温差､大気・海洋による熱・水輸送；ミニマム気象学　ほか)_x000a_３　異常気象の考え方(異常気象をもたらす大気循環のゆらぎ―ゆらぎの生ずる理由(１)_x000a_異常気象の「力学」の考え方　ほか)_x000a_４　気候変動の考え方(エルニーニョ現象の概要；海面水温の決まり方―大気海洋相互作用のキホン　ほか)_x000a_５　異常気象を予測する？(天気予報の限界―カオスの壁；長期予報可能性　ほか)"/>
    <m/>
    <x v="133"/>
    <m/>
    <m/>
    <s v="朝倉書店"/>
    <m/>
    <m/>
    <x v="135"/>
    <x v="84"/>
    <n v="3780"/>
    <x v="100"/>
    <x v="17"/>
    <x v="1"/>
    <s v="A5"/>
    <s v="219p"/>
    <m/>
    <s v="22cm"/>
    <n v="9784254167757"/>
    <m/>
    <m/>
    <x v="12"/>
    <d v="2018-11-01T00:00:00"/>
    <d v="2018-12-06T00:00:00"/>
    <x v="27"/>
    <m/>
    <s v="中川浩之"/>
    <d v="2018-11-01T00:00:00"/>
    <d v="2018-12-06T00:00:00"/>
    <d v="2018-12-06T00:00:00"/>
  </r>
  <r>
    <x v="149"/>
    <x v="9"/>
    <x v="9"/>
    <x v="149"/>
    <x v="149"/>
    <m/>
    <s v="見わけるポイントがよくわかる"/>
    <m/>
    <m/>
    <s v="フィールドで昆虫の識別をするときに役立つ図鑑。掲載昆虫は約1000種の身近で見ることのできるものに厳選しました。_x000a_フィールドで昆虫の識別をするときに役立つ図鑑。掲載昆虫は約1000種の身近で見ることのできるものに厳選することで､使いやすく便利な本になりました。また､識別するときに判断するための特徴を､わかりやすく指示するなど､昆虫観察や旅行などに携行したくなるような本になっています。_x000a_(すべて予定､順番は動きます)仲間を見分けよう､甲虫の仲間､チョウの仲間､ガの仲間､トンボの仲間､ハチ・アブ・ハエ・アリの仲間､半翅目､ガの仲間､バッタ･キリギリスの仲間､カマキリの仲間､セミ10の仲間"/>
    <s v="甲虫_x000a_チョウ・ガ_x000a_ハチ､アリ､アブの仲間_x000a_トンボの仲間_x000a_直翅目などの仲間_x000a_セミ､カメムシの仲間_x000a_その他の虫"/>
    <x v="134"/>
    <m/>
    <m/>
    <s v="誠文堂新光社"/>
    <m/>
    <m/>
    <x v="136"/>
    <x v="84"/>
    <n v="2160"/>
    <x v="101"/>
    <x v="68"/>
    <x v="1"/>
    <s v="A5"/>
    <s v="255p"/>
    <m/>
    <s v="21cm"/>
    <n v="9784416613511"/>
    <m/>
    <m/>
    <x v="0"/>
    <s v=""/>
    <s v=""/>
    <x v="0"/>
    <m/>
    <m/>
    <m/>
    <m/>
    <m/>
  </r>
  <r>
    <x v="150"/>
    <x v="12"/>
    <x v="12"/>
    <x v="150"/>
    <x v="150"/>
    <m/>
    <s v="テクノロジーとサイエンスの未来"/>
    <m/>
    <s v="我々は不死と幸福､神性をめざし､ホモ・デウス(神のヒト)へと自らをアップグレードする。そのとき世界は､あなたはどうなるのか？格差は想像を絶するものとなる。35カゲツ国以上で400萬部突破の世界的べすとせらー！"/>
    <s v="＜無し＞"/>
    <s v="＜無し＞"/>
    <x v="135"/>
    <m/>
    <s v="柴田裕之"/>
    <s v="河出書房新社"/>
    <m/>
    <m/>
    <x v="137"/>
    <x v="85"/>
    <n v="2052"/>
    <x v="48"/>
    <x v="36"/>
    <x v="2"/>
    <s v="B6"/>
    <s v="265p"/>
    <m/>
    <s v="20cm"/>
    <n v="9784309227368"/>
    <m/>
    <m/>
    <x v="24"/>
    <d v="2019-01-10T00:00:00"/>
    <d v="2019-02-07T00:00:00"/>
    <x v="21"/>
    <m/>
    <s v="池上徹彦"/>
    <d v="2019-01-10T00:00:00"/>
    <d v="2019-02-07T00:00:00"/>
    <d v="2019-03-07T00:00:00"/>
  </r>
  <r>
    <x v="151"/>
    <x v="12"/>
    <x v="12"/>
    <x v="151"/>
    <x v="151"/>
    <m/>
    <s v="テクノロジーとサイエンスの未来"/>
    <m/>
    <s v="生物はアルゴリズムであり､生物工学と情報工学の発達によって､資本主義や民主主義､自由主義は崩壊する。ハラリが描く衝撃の未来！"/>
    <s v="＜無し＞"/>
    <s v="＜無し＞"/>
    <x v="135"/>
    <m/>
    <s v="柴田裕之"/>
    <s v="河出書房新社"/>
    <m/>
    <m/>
    <x v="137"/>
    <x v="85"/>
    <n v="2052"/>
    <x v="48"/>
    <x v="36"/>
    <x v="2"/>
    <s v="B6"/>
    <s v="284p"/>
    <m/>
    <s v="20cm"/>
    <n v="9784309227375"/>
    <m/>
    <m/>
    <x v="14"/>
    <d v="2019-03-07T00:00:00"/>
    <d v="2019-05-09T00:00:00"/>
    <x v="25"/>
    <m/>
    <s v="伊藤友悌"/>
    <d v="2019-03-07T00:00:00"/>
    <d v="2019-05-09T00:00:00"/>
    <d v="2019-05-09T00:00:00"/>
  </r>
  <r>
    <x v="152"/>
    <x v="9"/>
    <x v="9"/>
    <x v="152"/>
    <x v="152"/>
    <m/>
    <s v="その進化と多様性"/>
    <m/>
    <s v="食草選択と擬態の謎にせまる。約150種の美しいアゲハチョウが見せる多様性ワールド。"/>
    <s v="食草選択と擬態の謎にせまる。約１５０種の美しいアゲハチョウが見せる多様性ワールド。_x000a_アゲハチョウを入り口に､最先端の成果による解説と美しい写真で､分子生物学や「種の多様性」への理解を深めていく。"/>
    <s v="第１章　世界のアゲハチョウと日本のアゲハチョウ(ヒトはＨｏｍｏ　ｓａｐｉｅｎｓ､ナミアゲハはＰａｐｉｌｉｏ　ｘｕｔｈｕｓ；ＤＮＡが語るＦａｍｉｌｙ　Ｈｉｓｔｏｒｙ；ＤＮＡでは見えないＦａｍｉｌｙ　Ｈｉｓｔｏｒｙ　ほか)_x000a_第２章　生き残るための知恵(個よりも種を守る；マネシアゲハの戦略；擬態の遺伝子　ほか)_x000a_第３章　種分化の仕組みを探る(自然から実験室へ；食草選択行動の仕組みに迫る；産卵誘導に働く遺伝子を求めて)_x000a_アゲハチョウ科の写真"/>
    <x v="136"/>
    <m/>
    <m/>
    <s v="平凡社"/>
    <m/>
    <m/>
    <x v="138"/>
    <x v="86"/>
    <n v="3672"/>
    <x v="102"/>
    <x v="68"/>
    <x v="1"/>
    <s v="B5"/>
    <s v="151p"/>
    <m/>
    <s v="25cm"/>
    <n v="9784582542561"/>
    <m/>
    <m/>
    <x v="5"/>
    <s v="？"/>
    <s v="？"/>
    <x v="0"/>
    <m/>
    <s v="？"/>
    <s v="？"/>
    <s v="？"/>
    <m/>
  </r>
  <r>
    <x v="153"/>
    <x v="2"/>
    <x v="2"/>
    <x v="153"/>
    <x v="153"/>
    <m/>
    <m/>
    <m/>
    <s v="日本で今､起きているとんでもないこと。米港､中国､EUのハゲタカどもが日本を買い漁っている！日本は出血大ｾｰﾙ中。日本が根こそぎ奪われる！"/>
    <s v="水と安全はタダ同然､医療と介護は世界トップ。そんな日本に今､とんでもない魔の手が伸びているのを知っているだろうか？法律が次々と変えられ､米国や中国､ＥＵなどのハゲタカどもが､我々の資産を買い漁っている。水や米､海や森や農地､国民皆保険に公教育に食の安全に個人情報など､日本が誇る貴重な資産に値札がつけられ､叩き売りされているのだ。マスコミが報道しない衝撃の舞台裏と反撃の戦略を､気鋭の国際ジャーナリストが､緻密な現場取材と膨大な資料をもとに暴き出す！"/>
    <s v="まえがき　いつの間にかどんどん売られる日本！_x000a_第１章　日本人の資産が売られる(水が売られる；土が売られる；タネが売られる　ほか)_x000a_第２章　日本人の未来が売られる(労働者が売られる；日本人の仕事が売られる；ブラック企業対策が売られる　ほか)_x000a_第３章　売られたものは取り返せ(お笑い芸人の草の根政治革命―イタリア；９２歳の首相が消費税廃止―マレーシア；有機農業大国となり､ハゲタカたちから国を守る―ロシア　ほか)_x000a_あとがき　売らせない日本"/>
    <x v="84"/>
    <m/>
    <m/>
    <s v="幻冬舎"/>
    <s v="幻冬舎新書"/>
    <n v="517"/>
    <x v="139"/>
    <x v="86"/>
    <n v="928"/>
    <x v="103"/>
    <x v="13"/>
    <x v="3"/>
    <s v="新書"/>
    <s v="291p"/>
    <m/>
    <s v="18cm"/>
    <n v="9784344985186"/>
    <m/>
    <m/>
    <x v="0"/>
    <s v=""/>
    <s v=""/>
    <x v="0"/>
    <m/>
    <m/>
    <m/>
    <m/>
    <m/>
  </r>
  <r>
    <x v="154"/>
    <x v="11"/>
    <x v="11"/>
    <x v="154"/>
    <x v="154"/>
    <m/>
    <s v="Active Geography"/>
    <m/>
    <m/>
    <m/>
    <s v="１　Ｗａｌｋ　歩く_x000a_２　Ｃｏｎｎｅｃｔ　むすぶ_x000a_３　Ｔｅａｃｈ　教える_x000a_４　Ａｃｔ　演じる_x000a_５　Ｃｈａｎｇｅ　変える_x000a_６　Ｔｒｉａｌ　訴える_x000a_７　Ｉｍａｇｉｎｅ　イマジン"/>
    <x v="137"/>
    <m/>
    <m/>
    <s v="古今書院"/>
    <m/>
    <m/>
    <x v="140"/>
    <x v="87"/>
    <n v="3456"/>
    <x v="104"/>
    <x v="69"/>
    <x v="1"/>
    <s v="A5"/>
    <n v="392"/>
    <m/>
    <n v="21"/>
    <n v="9784772252683"/>
    <m/>
    <m/>
    <x v="4"/>
    <d v="2019-04-04T00:00:00"/>
    <d v="2019-07-07T00:00:00"/>
    <x v="28"/>
    <m/>
    <s v="佐竹誠"/>
    <d v="2019-04-04T00:00:00"/>
    <d v="2019-07-07T00:00:00"/>
    <s v="？"/>
  </r>
  <r>
    <x v="155"/>
    <x v="11"/>
    <x v="11"/>
    <x v="155"/>
    <x v="155"/>
    <m/>
    <s v="シルクロード・ジェネシスの構想"/>
    <m/>
    <s v="「砂漠」は不毛のだいちではない｡_x000a_一面にふりそそぐ太陽の光を､ｴﾈﾙｷﾞｰとして活用する壮大なｼﾅﾘｵ｡_x000a_八人の具術者たちが提案するｻﾃｨﾅﾌﾞﾙ･ｼｽﾃﾑ｡"/>
    <s v="🔶21世紀のｴﾈﾙｷﾞｰ･食料問題への一つの提案🔶_x000a_２１世紀後半には､現在の世界の人口は２倍の１２０億人に膨れ上がると予測されている。それと同じ頃に化石燃料の枯渇も訪れる。さて､「エネルギー」をどうする､そして「食糧」をどうする―本書は､私たちの眼前に横たわる最大の難問に､正面から取り組んだ技術者たちの物語である。一面にふりそそぐ太陽の光を､エネルギーとして活用する壮大なシナリオ。八人の技術者たちが提案するサステイナブル・システム。"/>
    <s v="１章　宇宙船地球号の現状_x000a_２章　未来への明るい序章―「ＳＲＧ構想」_x000a_３章　「太陽光発電」に膨らむ期待_x000a_４章　壮大な「ＳＲＧ構想」を中国でスタート_x000a_５章　「実現」というキャンパスに描く夢"/>
    <x v="138"/>
    <m/>
    <m/>
    <s v="ﾀﾞｲﾔﾓﾝﾄﾞ社"/>
    <m/>
    <m/>
    <x v="141"/>
    <x v="87"/>
    <m/>
    <x v="105"/>
    <x v="70"/>
    <x v="2"/>
    <s v="B6"/>
    <n v="230"/>
    <m/>
    <n v="20"/>
    <n v="9784478870532"/>
    <m/>
    <m/>
    <x v="0"/>
    <s v=""/>
    <s v=""/>
    <x v="0"/>
    <m/>
    <m/>
    <m/>
    <m/>
    <m/>
  </r>
  <r>
    <x v="156"/>
    <x v="7"/>
    <x v="7"/>
    <x v="156"/>
    <x v="156"/>
    <m/>
    <s v="２０１１年のあの時・いま・未来を知る"/>
    <m/>
    <m/>
    <s v="4,000人で3,400地点の土を測定！「市民の力でつくった放射能マップ」初の書籍化！_x000a_市民の力で生まれた世界で唯一の市民による放射能データ集。福島第一原発事故の影響を豊富な地図・グラフ・表で解説。オールカラー。政府がやらないなら市民の力で。_x000a_この本は､2011年3月11日の東日本大震災による福島原発事故後､日本各地で立ち上がった「市民放射能測定室」のネットワーク､「みんなのデータサイト」による6年間の活動の測定結果を集大成としてまとめ､地図化､解説を収録したものです。当初はクラウドファンディングの返礼品として発行されたものが､好評のため次々と増刷を重ねています。_x000a_本書は､市民による市民のためのどこにもない本を目指して､「お母さんから専門家まで」どなたにも読んでいただけるよう､みんなのデータサイト参加測定室のメンバーが力を合わせて､実際の測定数値を元にして､分析・執筆・編集作業を進めてきました。"/>
    <s v="第１章　土壌(青森県；岩手県；宮城県　ほか)_x000a_2014年から3年間かけて､のべ4,000人の市民により､東日本17都県で　3,400地点以上の土壌サンプルを採取し測定した結果を地図にマッピング。県ごとの地図に解説を加えている。_x000a_第２章　食品(牛乳・粉ミルク；米；川魚　ほか)_x000a_食品の中でも特によく聞かれることの多い品目について､みんなのデータサイトの測定結果に厚生労働省の食品検査データを合わせて分析し､解説。牛乳・粉ミルク､米､川魚､海水魚､野生鳥獣肉､野生キノコ､山菜など。一目でわかる出荷制限マップも収録。_x000a_第３章　放射能を知ろう(空間線量率が変動する要因―あがの市民放射線測定室「あがのラボ」；オートラジオグラフでみられる宮城県内の汚染の地域差について―みんなの放射線測定室「てとてと」；放射性降下物を観測・測定するには―未来につなげる・東海ネット　市民放射能測定センター(Ｃ‐ラボ)　ほか)_x000a_放射能の基礎知識や､ホットスポットの問題､指定廃棄物の問題､チェルノブイリと福島の2つの事故について汚染の濃さ・広がりや､避難・移住の権利の汚染区分比較､甲状腺がんについて､ほか。_x000a_また､測定室の独自の活動をコラムで紹介､当時福島に住んでいた方のエッセイ､全国原発稼働状況・モニタリングポスト一覧など､他に類を見ない幅広い情報を網羅。_x000a__x000a__x000a_"/>
    <x v="139"/>
    <m/>
    <m/>
    <s v="みんなのデータサイト出版"/>
    <m/>
    <m/>
    <x v="142"/>
    <x v="87"/>
    <n v="2315"/>
    <x v="106"/>
    <x v="5"/>
    <x v="4"/>
    <s v="A4判"/>
    <n v="200"/>
    <m/>
    <n v="27"/>
    <n v="9784991042706"/>
    <m/>
    <m/>
    <x v="0"/>
    <s v=""/>
    <s v=""/>
    <x v="0"/>
    <m/>
    <m/>
    <m/>
    <m/>
    <m/>
  </r>
  <r>
    <x v="157"/>
    <x v="10"/>
    <x v="10"/>
    <x v="157"/>
    <x v="157"/>
    <m/>
    <m/>
    <m/>
    <m/>
    <s v="科学がみえる､科学がわかる。どうつきあうか。ＡＩ､ゲノム､重力波―知れば知るほど面白い､知らなきゃやばい､科学の世界の読み解き方。_x000a_AI､ゲノム､重力波――。知れば知るほど面白い､知らなきゃやばい科学の世界の読み解き方､教えます。 "/>
    <s v="１　こころときめきするもの―どきどき､わくわく(平安京とオーロラ；チバニアン　ほか)_x000a_２　すさまじきもの―あきれる話､興ざめな話(トランプ・ハリケーン；生物多様性　ほか)_x000a_３　おぼつかなきもの―心がザワつく､気がかりな話(「ガタカ」が描く未来；ゲノム編集　ほか)_x000a_４　とくゆかしきもの―早く知りたい､もっと知りたい(体内コンパス；絶滅動物と私たち　ほか)_x000a_５　近うて遠きもの､遠くて近きもの―生きること､死ぬこと(がん１００万人時代；尊厳死と安楽死　ほか)"/>
    <x v="140"/>
    <m/>
    <m/>
    <s v="毎日新聞出版"/>
    <m/>
    <m/>
    <x v="134"/>
    <x v="88"/>
    <n v="1620"/>
    <x v="107"/>
    <x v="60"/>
    <x v="2"/>
    <s v="B6"/>
    <s v="256p"/>
    <m/>
    <s v="19cm"/>
    <n v="9784620325026"/>
    <m/>
    <m/>
    <x v="5"/>
    <s v="？"/>
    <s v="？"/>
    <x v="0"/>
    <m/>
    <s v="？"/>
    <s v="？"/>
    <s v="？"/>
    <m/>
  </r>
  <r>
    <x v="158"/>
    <x v="7"/>
    <x v="7"/>
    <x v="158"/>
    <x v="158"/>
    <m/>
    <m/>
    <m/>
    <m/>
    <s v="わが国周辺海域には膨大な量のメタンハイドレートという新資源が眠る。そしてこの新資源は､「ぼくらの祖国」を資源大国へと導く希望でもある。１９９７年､偶然にメタンハイドレートと出逢い､その研究を続けてきた著者､青山千春博士は２０１６年､母校東京海洋大学の准教授となった。そして､２０１７年には新学部､海洋資源環境学部がスタートする。『希望の現場メタンハイドレート』は青山千春氏初めての著書であり､それはメタンハイドレートを扱った初めての一般書でもある。そんな画期的な１冊に､その後の新展開を加えて新書化した。"/>
    <s v="はじめに―祖国再生の起爆剤_x000a_序章　祖国の希望_x000a_新章　希望の新展開_x000a_第１章　船舶事故がきっかけ　メタンハイドレートとの出逢い_x000a_第２章　メタンハイドレートがもたらすのはどんな希望？_x000a_第３章　メタンハイドレートのリアルな姿_x000a_第４章　開発研究者は国益を考えて_x000a_希望の現場とは何だろう(青山繁晴)_x000a_溶かす氷､燃やす氷―新書版あとがき(青山繁晴)"/>
    <x v="141"/>
    <s v="青山 繁晴【アシスト】"/>
    <m/>
    <s v="ワニ・プラス"/>
    <s v="ﾜﾆﾌﾞｯｸｽPLUS新書"/>
    <m/>
    <x v="101"/>
    <x v="88"/>
    <n v="950"/>
    <x v="108"/>
    <x v="71"/>
    <x v="3"/>
    <s v="B40"/>
    <s v="267p"/>
    <m/>
    <s v="18cm"/>
    <n v="9784847061028"/>
    <m/>
    <m/>
    <x v="25"/>
    <d v="2019-07-04T00:00:00"/>
    <d v="2019-08-01T00:00:00"/>
    <x v="0"/>
    <m/>
    <s v="黒川康正"/>
    <d v="2019-07-04T00:00:00"/>
    <d v="2019-08-01T00:00:00"/>
    <m/>
  </r>
  <r>
    <x v="159"/>
    <x v="2"/>
    <x v="2"/>
    <x v="159"/>
    <x v="159"/>
    <m/>
    <s v="エレファントカーブが予測する未来"/>
    <m/>
    <m/>
    <s v="新理論と実証で､所得分布の大変動を描きだす､新しい経済学。２０１６年『エコノミスト』『フィナンシャル・タイムズ』ベストブック。_x000a_BREXIT､トランプ現象などの原因を､如実に示した一枚の図がある。『ワシントンポスト』紙が「現代政治のロゼッタ・ストーン」と評したエレファントカーブだ。_x000a_横軸の100に位置するのがグローバルに見た超富裕層､0に位置するのが最貧困層。縦軸はベルリンの壁崩壊からリーマンショックの間に各層がどのくらい所得を増やしたかを示している。50-60番目の人たち(中国などのグローバル中間層＝A)は所得を大きく伸ばし､80-90番目の人たち(先進国の中間層＝B)の所得は停滞し､90番目以上の超リッチ(グローバル超富裕層＝C)の所得はこれまた大きく伸びていることがわかる。_x000a_本書は､このグラフの発表者が､新たな理論「クズネッツ波形」で､今世紀の世界的不平等の行方と経済情勢を予測した基本書だ。_x000a_「各国間と各国内の不平等をこれ以上ないほど明確に語ってくれる。必読書だ」トマ・ピケティ。_x000a_「これからの世界は､グローバルなトップ1％層に支配されるのだろうか､それとも支配するのは巨大なグローバル中間層だろうか」ジョセフ・スティグリッツ。_x000a_「斬新かつ挑発的な発想の宝庫だ」アンガス・ディートン。_x000a_金権政治､ポピュリズム､グローバルエリートの支配､戦争……わたしたちの未来はここから逃れられるのか？　世界のエコノミストが絶賛した2016『エコノミスト』『フィナンシャル・タイムズ』ベストブックが示す不平等研究の最前線。"/>
    <s v="１　グローバル中間層の台頭とグローバル超富裕層(グローバリゼーションで誰が得をしたのか；グローバルな所得分布で見た所得の絶対増加　ほか)_x000a_２　各国内の不平等―クズネッツ波形を導入して不平等の長期的な流れを説明する(クズネッツ仮説への不満の原点；クズネッツ波形―定義　ほか)_x000a_３　各国間の不平等―カール・マルクスからフランツ・ファノン､そして再びマルクスへ？(グローバルな不平等の水準と構成の変化；１８２０年から２０１１年までのグローバルな不平等　ほか)_x000a_４　今世紀および来世紀のグローバルな不平等(この章を読むに当たっての注意；主要な力の概説―経済の収束とクズネッツ波形　ほか)_x000a_５　次はどうなるのか―将来の所得不平等とグローバリゼーションについての１０の短い考察(今世紀のグローバルな不平等を形成するのはどのような力か；豊かな国々の中間層はどうなるか　ほか)"/>
    <x v="142"/>
    <m/>
    <s v="立木 勝"/>
    <s v="みすず書房"/>
    <m/>
    <m/>
    <x v="143"/>
    <x v="88"/>
    <n v="3456"/>
    <x v="109"/>
    <x v="64"/>
    <x v="2"/>
    <s v="B6"/>
    <s v="304p"/>
    <m/>
    <s v="20cm"/>
    <n v="9784622086130"/>
    <m/>
    <m/>
    <x v="22"/>
    <d v="2019-08-04T00:00:00"/>
    <d v="2019-09-05T00:00:00"/>
    <x v="0"/>
    <m/>
    <s v="大森弘一郎"/>
    <d v="2019-08-04T00:00:00"/>
    <d v="2019-09-05T00:00:00"/>
    <m/>
  </r>
  <r>
    <x v="160"/>
    <x v="11"/>
    <x v="11"/>
    <x v="160"/>
    <x v="160"/>
    <m/>
    <s v="その深層で起こっていること"/>
    <m/>
    <m/>
    <s v="わずか８０００年前まで“死の海”だった日本海。生命の宝庫へと変貌した背景には､最下層にひそむ､厚さ１０００メートルにおよぶ「謎の水」の存在があった。この海特有の海水は､なぜ生まれたのか？そして､環境変化を先取りする「ミニ海洋」の異名をもつこの海に､いま生じつつある大きな異変とは？「母なる海」の知られざる姿を解き明かす､海洋科学ミステリー。_x000a_世界中の海洋学者が注目する「ミニ海洋」＝日本海。かつて“死の海”だった日本海を､生命の宝庫にした８０００年前の出来事とは？実は「謎だらけの海」だった！_x000a_独自の海水と循環構造をもち､厳寒の冬にだけ起動する“造水装置”をも備える。_x000a_調査航海歴４０年の第一人者が謎解きに挑む。_x000a_なぜ､世界中の海洋学者が注目しているのか？_x000a_わずか８０００年前まで“死の海”だった日本海。_x000a_生命の宝庫へと変貌した背景には､最下層にひそむ､厚さ１０００メートルにおよぶ「謎の水」の存在があった。_x000a_この海特有の海水は､なぜ生まれたのか？_x000a_そして､環境変化を先取りする「ミニ海洋」の異名をもつこの海に､いま生じつつある大きな異変とは？_x000a_「母なる海」の知られざる姿を解き明かす､海洋科学ミステリー。"/>
    <s v="第１章　日本海とはどのような海か_x000a_第２章　日本海は世界の海の「ミニチュア版」_x000a_第３章　「日本海独自の海水」があった！―探索された風呂桶の深部_x000a_第４章　日本海の来歴―どう生まれ､どう姿を変えてきたのか_x000a_第５章　「母なる海」日本海―この海なくして日本はなかった_x000a_第６章　「ミニ海洋」からの警告―日本海が哭いている"/>
    <x v="130"/>
    <m/>
    <m/>
    <s v="講談社"/>
    <s v="BLUE BACKS"/>
    <m/>
    <x v="144"/>
    <x v="88"/>
    <n v="928"/>
    <x v="110"/>
    <x v="15"/>
    <x v="3"/>
    <s v="新書"/>
    <s v="204p"/>
    <m/>
    <s v="18cm"/>
    <n v="9784062579575"/>
    <m/>
    <m/>
    <x v="26"/>
    <d v="2019-04-04T00:00:00"/>
    <d v="2019-07-07T00:00:00"/>
    <x v="0"/>
    <m/>
    <s v="杉山顕一"/>
    <d v="2019-04-04T00:00:00"/>
    <d v="2019-07-07T00:00:00"/>
    <m/>
  </r>
  <r>
    <x v="161"/>
    <x v="7"/>
    <x v="7"/>
    <x v="161"/>
    <x v="161"/>
    <m/>
    <m/>
    <m/>
    <s v="右も左も関係ない。国を愛するということは､原発をゼロにするということだ。"/>
    <m/>
    <s v="序章　あの「災害」を忘れてはいけない(騙されていた自分が悔しく､腹立たしい；原発ゼロでも電力が足りることが証明されたのに　ほか)_x000a_第１章　原発の「安全」「低コスト」「クリーン」は全部ウソだった(このまま騙され続けるわけにはいかない；日本の原発は「アメリカやソ連とは違う」といい張った専門家たち　ほか)_x000a_第２章　原発ゼロでも自然エネルギーでやっていける(「望ましいエネルギーミックス」とは何か；自然エネルギーだけですでに原発一五基分の電力供給　ほか)_x000a_第３章　震災というピンチを「原発ゼロ」でチャンスに変えよう(総理さえ「原発ゼロ」を宣言すれば歴史的な大事業に；「騙されるなよ」と忠告しても苦笑するだけの安倍総理　"/>
    <x v="143"/>
    <m/>
    <m/>
    <s v="太田出版"/>
    <m/>
    <m/>
    <x v="145"/>
    <x v="88"/>
    <n v="1620"/>
    <x v="9"/>
    <x v="5"/>
    <x v="1"/>
    <s v="A5"/>
    <s v="188p"/>
    <m/>
    <s v="20cm"/>
    <n v="9784778316594"/>
    <m/>
    <m/>
    <x v="27"/>
    <d v="2019-04-04T00:00:00"/>
    <d v="2019-07-07T00:00:00"/>
    <x v="11"/>
    <m/>
    <s v="国井宏和"/>
    <d v="2019-04-04T00:00:00"/>
    <d v="2019-07-07T00:00:00"/>
    <d v="2019-11-07T00:00:00"/>
  </r>
  <r>
    <x v="162"/>
    <x v="12"/>
    <x v="12"/>
    <x v="162"/>
    <x v="162"/>
    <m/>
    <s v="もう一つの資本主義経済"/>
    <m/>
    <m/>
    <m/>
    <s v="プロローグ　Ｌｉｖｉｎｇ　ｆｏｒ　Ｔｏｄａｙの人類学に向けて_x000a_第１章　究極のＬｉｖｉｎｇ　ｆｏｒ　Ｔｏｄａｙを探して_x000a_第２章　「仕事は仕事」の都市世界―インフォーマル経済のダイナミズム_x000a_第３章　「試しにやってみる」が切り拓く経済のダイナミズム_x000a_第４章　下からのグローバル化ともう一つの資本主義経済_x000a_第５章　コピー商品／偽物商品の生産と消費にみるＬｉｖｉｎｇ　ｆｏｒ　Ｔｏｄａｙ_x000a_第６章　“借り”を回すしくみと海賊的システム_x000a_エピローグ　Ｌｉｖｉｎｇ　ｆｏｒ　Ｔｏｄａｙと人類社会の新たな可能性"/>
    <x v="144"/>
    <m/>
    <m/>
    <s v="光文社"/>
    <s v="光文社新書"/>
    <m/>
    <x v="146"/>
    <x v="88"/>
    <n v="799"/>
    <x v="98"/>
    <x v="67"/>
    <x v="3"/>
    <s v="新書"/>
    <s v="222p"/>
    <m/>
    <s v="18cm"/>
    <n v="9784334039325"/>
    <m/>
    <m/>
    <x v="5"/>
    <s v="？"/>
    <s v="？"/>
    <x v="0"/>
    <m/>
    <s v="？"/>
    <s v="？"/>
    <s v="？"/>
    <m/>
  </r>
  <r>
    <x v="163"/>
    <x v="12"/>
    <x v="12"/>
    <x v="163"/>
    <x v="163"/>
    <m/>
    <s v="NEURO HACKS UCLA医学部教授が教える科学的に証明される究極のなし遂げる力"/>
    <m/>
    <m/>
    <s v="最新脳科学×心理学でわかった､脳をだまして結果を出す最強の技術。人生が変わる７つの「成功原理」。自分にも他人にも使える「行動を操る」技法。_x000a_何かをなし遂げるのに性格を変える必要はありません。脳をだますなど「心に効く７つの力」で誰でも「なし遂げる力」が手に入ります！"/>
    <s v="第１章　「なし遂げる力」の科学_x000a_第２章　目標を小さく刻む―“十分”に小さなステップに集中しよう_x000a_第３章　コミュニティ―仲間の力を借りよう_x000a_第４章　重要性を認識する―大切なものが何かを考えよう_x000a_第５章　簡単にする―状況をコントロールし､選択肢を減らし､ロードマップをつくろう_x000a_第６章　ニューロハックス―脳を騙して､心をリセットしよう_x000a_第７章　夢中になる―報酬をうまく使い分け､行動を熱中するほど魅力的なものにしよう_x000a_第８章　ルーチン化する―繰り返して脳に記憶させよう_x000a_第９章　心に効く７つの力を組み合わせて､「なし遂げる力」を最大化しよう"/>
    <x v="145"/>
    <m/>
    <s v="児島 修【訳】"/>
    <s v="東洋経済出版社"/>
    <m/>
    <m/>
    <x v="147"/>
    <x v="88"/>
    <n v="836"/>
    <x v="111"/>
    <x v="72"/>
    <x v="2"/>
    <s v="B6"/>
    <s v="328p"/>
    <m/>
    <s v="19cm"/>
    <n v="9784492046425"/>
    <m/>
    <m/>
    <x v="5"/>
    <s v="？"/>
    <s v="？"/>
    <x v="0"/>
    <m/>
    <s v="？"/>
    <s v="？"/>
    <s v="？"/>
    <m/>
  </r>
  <r>
    <x v="164"/>
    <x v="10"/>
    <x v="10"/>
    <x v="164"/>
    <x v="164"/>
    <m/>
    <m/>
    <m/>
    <m/>
    <s v="「考えるな､感じろ」とブルース・リーは言った。計算を間違い､マニュアルを守れず､ふと何かが降りてくる。それらはすべて知性の賜物である。今こそ天然知能を解放しよう。人工知能と対立するのではなく､想像もつかない「外部」と邂逅するために。_x000a_一見やさしく書かれていますが､バカにしてはいけません。世界の見方を変えてくれます。――養老孟司一見やさしく書かれていますが､バカにしてはいけません。世界の見方を変えてくれます。――養老孟司(解剖学者)_x000a_　＊_x000a_AIブームへの正しいカウンター。自然／人工の檻の外へ､知性を解き放つ！　AIみたいな人間と人間みたいなAIにあふれる社会への挑戦状。――吉川浩満(文筆家)"/>
    <s v="１　マネコガネ―知覚できないが存在するもの_x000a_２　サワロサボテン―無意識という外部_x000a_３　イワシ―ＵＦＯはなぜ宇宙人の乗り物なのか_x000a_４　カブトムシ―努力する神経細胞_x000a_５　オオウツボカズラ―いいかげんな進化_x000a_６　ヤマトシジミ―新しい実在論の向こう側_x000a_７　ライオン―決定論・局所性・自由意志_x000a_８　ふったち猫―ダサカッコワルイ天然知能"/>
    <x v="146"/>
    <m/>
    <m/>
    <s v="講談社"/>
    <s v="講談社選書ﾒﾁｴ"/>
    <m/>
    <x v="148"/>
    <x v="88"/>
    <n v="1836"/>
    <x v="112"/>
    <x v="73"/>
    <x v="2"/>
    <s v="B6"/>
    <s v="249p"/>
    <m/>
    <s v="19cm"/>
    <n v="9784065145135"/>
    <m/>
    <m/>
    <x v="7"/>
    <d v="2019-04-04T00:00:00"/>
    <d v="2019-07-07T00:00:00"/>
    <x v="8"/>
    <m/>
    <s v="金子壮一"/>
    <d v="2019-04-04T00:00:00"/>
    <d v="2019-07-07T00:00:00"/>
    <d v="2019-10-03T00:00:00"/>
  </r>
  <r>
    <x v="165"/>
    <x v="3"/>
    <x v="3"/>
    <x v="165"/>
    <x v="165"/>
    <m/>
    <n v="1"/>
    <m/>
    <m/>
    <s v="なぜ挑んだのか､「勝ち目なき戦争」に？指導者たちが「避戦」と「開戦」の間を揺れながら太平洋戦争の開戦決定に至った過程を克明に辿る､緊迫の歴史ドキュメント。ＮＹタイムズ紙ほか絶賛。_x000a_指導者たちが「避戦」と「開戦」の間を揺れながら太平洋戦争の開戦決定に至った過程を克明に辿る､緊迫の歴史ドキュメント。それがほぼ「勝ち目なき戦争」であることは､指導者たちも知っていた。にもかかわらず､政策決定責任は曖昧で､日本はみすみす対米緊張緩和の機会を逃していった。指導者たちが「避戦」と「開戦」の間を揺れながら太平洋戦争の開戦決定に至った過程を克明に辿る､緊迫の歴史ドキュメント。"/>
    <s v="プロローグ　たった一日。なんというその違い！_x000a_１　戦争の噂_x000a_２　ドン・キホーテの帰還_x000a_３　事の始まり_x000a_４　軍人のジレンマ_x000a_５　厄介払い_x000a_６　南北問題_x000a_７　七月､静かなる危機_x000a_８　「ジュノーで会いましょう」_x000a_９　勝ち目なく､避けられぬ戦争_x000a_１０　最後の望み_x000a_１１　軍人､出でる_x000a_１２　巻き戻される時計_x000a_１３　崖っぷち_x000a_１４　ノーラストワード_x000a_１５　ハル・ノート_x000a_１６　清水の舞台_x000a_エピローグ　新たな始まり"/>
    <x v="147"/>
    <m/>
    <m/>
    <s v="人文書院"/>
    <m/>
    <m/>
    <x v="149"/>
    <x v="88"/>
    <n v="3780"/>
    <x v="113"/>
    <x v="39"/>
    <x v="2"/>
    <s v="B6"/>
    <s v="414p"/>
    <m/>
    <s v="20cm"/>
    <n v="9784409520635"/>
    <m/>
    <m/>
    <x v="24"/>
    <d v="2019-04-04T00:00:00"/>
    <d v="2019-07-07T00:00:00"/>
    <x v="23"/>
    <m/>
    <s v="池上徹彦"/>
    <d v="2019-04-04T00:00:00"/>
    <d v="2019-07-07T00:00:00"/>
    <d v="2019-09-05T00:00:00"/>
  </r>
  <r>
    <x v="166"/>
    <x v="7"/>
    <x v="7"/>
    <x v="166"/>
    <x v="166"/>
    <m/>
    <m/>
    <m/>
    <m/>
    <s v="&lt;無し&gt;"/>
    <s v="&lt;無し&gt;"/>
    <x v="148"/>
    <m/>
    <m/>
    <s v="省エネルギーセンター"/>
    <m/>
    <m/>
    <x v="150"/>
    <x v="88"/>
    <n v="2592"/>
    <x v="114"/>
    <x v="20"/>
    <x v="3"/>
    <s v="A6"/>
    <s v="363p"/>
    <m/>
    <s v="16cm"/>
    <n v="9784879734730"/>
    <m/>
    <m/>
    <x v="0"/>
    <s v=""/>
    <s v=""/>
    <x v="0"/>
    <m/>
    <m/>
    <m/>
    <m/>
    <m/>
  </r>
  <r>
    <x v="167"/>
    <x v="3"/>
    <x v="3"/>
    <x v="167"/>
    <x v="167"/>
    <m/>
    <m/>
    <m/>
    <m/>
    <s v="緒戦､奇襲攻撃で勝利するが､国力の差から劣勢となり敗戦に至る…。日米開戦直前の夏､総力戦研究所の若手エリートたちがシミュレーションを重ねて出した戦争の経過は､実際とほぼ同じだった！知られざる実話をもとに日本が“無謀な戦争”に突入したプロセスを描き､意思決定のあるべき姿を示す。"/>
    <s v="第１章　三月の旅_x000a_第２章　イカロスたちの夏_x000a_第３章　暮色の空_x000a_巻末特別対談　日米開戦に見る日本人の「決める力」(ＶＳ勝間和代)"/>
    <x v="149"/>
    <m/>
    <m/>
    <s v="中央公論新社"/>
    <s v="中公文庫"/>
    <m/>
    <x v="151"/>
    <x v="88"/>
    <n v="699"/>
    <x v="113"/>
    <x v="39"/>
    <x v="3"/>
    <s v="文庫"/>
    <s v="283p"/>
    <m/>
    <s v="15cm"/>
    <n v="9784122053304"/>
    <m/>
    <m/>
    <x v="14"/>
    <d v="2019-04-04T00:00:00"/>
    <d v="2019-07-07T00:00:00"/>
    <x v="8"/>
    <m/>
    <s v="伊藤友悌"/>
    <d v="2019-04-04T00:00:00"/>
    <d v="2019-07-07T00:00:00"/>
    <d v="2019-10-03T00:00:00"/>
  </r>
  <r>
    <x v="168"/>
    <x v="2"/>
    <x v="2"/>
    <x v="168"/>
    <x v="168"/>
    <m/>
    <m/>
    <m/>
    <m/>
    <s v="豪雨､台風､地震洪水､大水害への備えと最善の避難策とは！？土木・災害の専門家による警告の書。"/>
    <s v="第１章　なぜ大水害は起こるのか_x000a_第２章　西日本豪雨の教訓_x000a_第３章　防災という罠_x000a_第４章　ゼロメートル地帯江戸川区のハザードマップ作り_x000a_第５章　マニュアルの充実は防災力を脆弱にする_x000a_第６章　首都直下地震により発生する「地震洪水」_x000a_第７章　大水害にどう立ち向かえばいいのか？_x000a_第８章　見えない津波防潮堤を実現した女川町_x000a_第９章　たゆまず続けられてきたゼロメートル地帯の「命山」建設_x000a_第１０章　先人の知恵に学ぶ"/>
    <x v="111"/>
    <m/>
    <m/>
    <s v="文藝春秋"/>
    <s v="文春新書"/>
    <m/>
    <x v="152"/>
    <x v="89"/>
    <n v="918"/>
    <x v="115"/>
    <x v="41"/>
    <x v="3"/>
    <s v="新書"/>
    <s v="255p"/>
    <m/>
    <s v="18cm"/>
    <n v="9784166612277"/>
    <m/>
    <m/>
    <x v="12"/>
    <d v="2019-08-01T00:00:00"/>
    <d v="2019-09-05T00:00:00"/>
    <x v="23"/>
    <m/>
    <s v="中川浩之"/>
    <d v="2019-08-01T00:00:00"/>
    <d v="2019-09-05T00:00:00"/>
    <d v="2019-09-05T00:00:00"/>
  </r>
  <r>
    <x v="169"/>
    <x v="7"/>
    <x v="7"/>
    <x v="169"/>
    <x v="169"/>
    <m/>
    <s v="日本のメディアが伝えない､世界の科学者による福島原発事故研究報告書"/>
    <m/>
    <m/>
    <m/>
    <s v="もっとも安全なエネルギー政策は原発をなくすこと(菅直人)／汚染された世界に生きる(小出裕章)／驚くに値しないさらなる驚き(デイヴィッド・ロックバウム)／国会事故調査委員会の調査結果(崎山比早子)／放射性セシウムに汚染された日本(スティーヴン・スター)／世界は福島の事故から何を学んだか？(松村昭雄)／電離放射線の生物系に及ぼす影響について(デイヴィッド・ブレンナー)／福島における初期の健康への影響(イアン・フェアリー)／チェルノブイリと福島における生物学的影響(ティモシー・ムソー)／ＷＨＯとＩＡＥＡ､ＩＣＲＰがついた嘘(アレクセイ・Ｖ・ヤブロコフ)／ウクライナ､リウネ州における先天性奇形(ウラジミール・ヴェルテレッキー)／いつ何を知ったのか(アーノルド・ガンダーセン)／使用済み核燃料プールと放射性廃棄物の管理(ロバート・アルバレス)／日本とアメリカにおける七〇年間の放射能による危険性(ケヴィン・キャンプス)／福島の事故後の食品監視(シンディ・フォルカース)／原子力時代におけるジェンダー問題(メアリー・オルソン)／原子力施設から放出される放射線についての疫学調査(スティーヴン・ウィング)／低レベル電離放射線の被曝によるがんの危険性(ハーバート・エイブラムス)／原子力発電の台頭と衰退(デイヴィッド・フリーマン)／原子力時代とこれからの世代(ヘレン・カルディコット)"/>
    <x v="150"/>
    <m/>
    <s v="河村 めぐみ【訳】"/>
    <s v="ブックマン社"/>
    <m/>
    <m/>
    <x v="153"/>
    <x v="90"/>
    <n v="1944"/>
    <x v="9"/>
    <x v="5"/>
    <x v="2"/>
    <s v="B6"/>
    <s v="258p"/>
    <m/>
    <s v="19cm"/>
    <n v="9784893088390"/>
    <m/>
    <m/>
    <x v="0"/>
    <s v=""/>
    <s v=""/>
    <x v="0"/>
    <m/>
    <m/>
    <m/>
    <m/>
    <m/>
  </r>
  <r>
    <x v="170"/>
    <x v="6"/>
    <x v="6"/>
    <x v="170"/>
    <x v="170"/>
    <m/>
    <m/>
    <m/>
    <m/>
    <s v="初期の陸上植物の面影を残す植物､コケ。花を咲かせず地味な存在と思われがちだが､その清楚でみずみずしい姿は､「わび・さび」に代表される日本の美意識に深く関係し､生き方に目を凝らせば､環境に応じて変幻自在にスタイルを変える知恵が満載だ。岩や樹木になぜ生える？「苔のむすまで」はどれくらい？コケを愛してやまない気鋭の研究者が､２００点以上のカラー写真とともに語る､小さなコケの壮大な物語。_x000a_清楚で､けなげに､たくましく。今日も静かに､生えてます。_x000a_小さくて美しい花も咲かせないため､ことば通り､コケにされがちなコケ。だがしかし､その清楚でみずみずしい姿形は､わび・さびに代表される日本の美に深く関係しており､生き方に目を凝らせば､環境に応じて変幻自在に生きる術が洗練されている──。日本全国を飛び回る気鋭の研究者が､豊富なカラー写真とともに､尽きせぬコケの魅力を語る。"/>
    <s v="序章　コケはなぜに美しい_x000a_都市の章　健気に､時にしたたかに_x000a_庭園の章　コケが醸し出す「わび・さび」の風情_x000a_農村の章　のどかな土地の熾烈な戦い_x000a_里山の章　運命に抗わず､コツコツと生きる_x000a_深山の章　細く長く生き､森の主役に_x000a_高山の章　厳しさがコケを強くする_x000a_水辺の章　柳のようにしなやかに_x000a_味わう章　五感でコケを味わう_x000a_終章　小さなコケが教えてくれること"/>
    <x v="151"/>
    <m/>
    <m/>
    <s v="ＮＨＫ出版"/>
    <s v="ＮＨＫ出版新書"/>
    <m/>
    <x v="154"/>
    <x v="90"/>
    <n v="1296"/>
    <x v="116"/>
    <x v="74"/>
    <x v="3"/>
    <s v="新書"/>
    <s v="286p"/>
    <m/>
    <s v="18cm"/>
    <n v="9784140885888"/>
    <m/>
    <m/>
    <x v="22"/>
    <s v="？"/>
    <s v="？"/>
    <x v="0"/>
    <m/>
    <s v="大森弘一郎"/>
    <s v="？"/>
    <s v="？"/>
    <m/>
  </r>
  <r>
    <x v="171"/>
    <x v="10"/>
    <x v="10"/>
    <x v="171"/>
    <x v="171"/>
    <m/>
    <m/>
    <m/>
    <m/>
    <s v="生命誌の生みの親が語る､本音と人生。科学をするのは､日常が大切だから。_x000a_生命誌という新しい分野の先頭を走り続ける科学者であり､映画や舞台など幅広く活動する中村桂子という人間はいかに生まれたのか？"/>
    <s v="ふつうの女の子_x000a_ＤＮＡに魅せられて_x000a_「生きる」って何だろう_x000a_日常をていねいに"/>
    <x v="152"/>
    <m/>
    <m/>
    <s v="平凡社"/>
    <s v="ＫＯＫＯＲＯ　ＢＯＯＫＬＥＴ"/>
    <m/>
    <x v="155"/>
    <x v="90"/>
    <n v="1296"/>
    <x v="117"/>
    <x v="75"/>
    <x v="2"/>
    <s v="B6"/>
    <s v="108p"/>
    <m/>
    <s v="19cm"/>
    <n v="9784582741162"/>
    <m/>
    <m/>
    <x v="0"/>
    <s v=""/>
    <s v=""/>
    <x v="0"/>
    <m/>
    <m/>
    <m/>
    <m/>
    <m/>
  </r>
  <r>
    <x v="172"/>
    <x v="10"/>
    <x v="10"/>
    <x v="172"/>
    <x v="172"/>
    <m/>
    <s v="偉人・いきもの・発明品の汗と涙の失敗をあつめた図鑑"/>
    <m/>
    <m/>
    <s v="２４０人の偉人と､いきもの・発明品にまつわる失敗…計３２０個のさまざまな失敗エピソードをあつめた一冊ができました。何かを成し遂げた人たちが経験してきた失敗を知ることで元気と勇気をもらえる､未来に活かせる図鑑です。"/>
    <s v="発明家の失敗―便利なものをつくるために試行錯誤した人たち_x000a_芸術家の失敗―壁にぶつかりながらも自分のセンスを信じた人たち_x000a_実業家の失敗―挫折を乗り越えて新しいビジネスをつくった人たち_x000a_学者の失敗―世の中の真理を追究するため人生をかけた人たち_x000a_武士・軍人の失敗―「負けたら死ぬ」､激しい時代を生きた人たち_x000a_冒険家の失敗―新しい世界を見るために命をかえりみなかった人たち_x000a_政治家・官僚の失敗―自分のプライドをかけて国づくりに挑んだ人たち_x000a_スポーツマンの失敗―ナンバー１を目指してプレッシャーと戦った人たち_x000a_恋愛の失敗―どの時代のどんな人も､恋愛には心をかき乱されていた_x000a_子ども時代の失敗―なにかを成し遂げた人も､子どもの頃はやんちゃだった_x000a_おもしろ失敗―昔の偉い人たちの､日常で起きたマヌケな失敗_x000a_死んでしまった失敗―思いもよらない失敗で天国に行ってしまった人たち_x000a_いきものの失敗―自分の習性や定めに苦労しながら生きるいきものたち_x000a_モノの失敗―失敗から偶然できたヒット商品＆世にも奇妙な発明品"/>
    <x v="153"/>
    <m/>
    <m/>
    <s v="いろは出版"/>
    <m/>
    <m/>
    <x v="156"/>
    <x v="90"/>
    <n v="2916"/>
    <x v="118"/>
    <x v="76"/>
    <x v="1"/>
    <s v="A4"/>
    <s v="111p"/>
    <m/>
    <s v="27cm"/>
    <n v="9784866070544"/>
    <m/>
    <m/>
    <x v="0"/>
    <s v=""/>
    <s v=""/>
    <x v="0"/>
    <m/>
    <m/>
    <m/>
    <m/>
    <m/>
  </r>
  <r>
    <x v="173"/>
    <x v="7"/>
    <x v="7"/>
    <x v="173"/>
    <x v="173"/>
    <m/>
    <s v="―福島第１原発・工事秘録〈２０１１～１７年〉"/>
    <m/>
    <s v="知られざる超巨大「土木･建築現場」労働者は毎日6000人/費用は推計8兆円/完了まで30～40年_x000a_ｲﾝﾌﾗが止まった帰還困難区域_x000a_東京電力･ｾﾞﾈｺﾝ･ﾒｰｶｰはどう動いたか？_x000a_1号機原子炉建屋ｶﾊﾞｰ工事/2号機原子炉建屋円形構台建築/3号機原子炉建屋かれき撤去･ｶﾊﾞｰ/無人がれき搬送/凍土遮水壁/汚水水ﾀﾝｸ/ﾌｪｰｼﾞﾝｸﾞ/K排水路付け替え"/>
    <s v="福島第1原発の廃炉に向けた巨大な工事現場の7年間を､日経の建設専門誌による取材記事と篠山紀信の写真で切り取った唯一無二の記録。未曽有の事故から7年。福島第1原発では何が行われてきたのか―。日経の建設専門誌である「日経ｺﾝﾄﾗｸｼｮﾝ」「日経ｱｰｷﾃｸﾁｪｱ」は2011年から､東京電力やｾﾞﾈｺﾝ(建設会社)､ﾒｰｶｰが福島第1原発で進める作業や工事の詳細を追い続けてきました。毎日6000人が「廃炉」に向けて働く福島第1原発は､最新の建築・土木技術が集う巨大な工事現場です。本書では､現場で陣頭指揮をとる技術者への綿密な取材と､写真家・篠山紀信が切り取った現場の光景を基に､試行錯誤をしながらも進む様々な工事の裏側を､詳細にﾘﾎﾟｰﾄします。建築・土木技術者はもちろん､電力会社やﾒｰｶｰの技術者､日本のｴﾈﾙｷﾞｰ政策に関心がある全ての方にとって､必読の書です。_x000a_【主な内容】●福島第1原発の工事記録・がれき撤去と燃料取り出し(1?4号機原子炉建屋ｶﾊﾞｰ工事､無人がれき搬送)・汚染水対策(凍土遮水壁､汚染水ﾀﾝｸ､ﾌｪｰｼﾝｸﾞ､K排水路付け替え)●篠山紀信が撮る福島第1原発と帰還困難区域(福島県双葉町)【主な登場企業】東京電力､鹿島､清水建設､大成建設､竹中工務店､安藤ﾊｻﾞﾏ､熊谷組､西松建設､前田建設工業､戸田建設､東芝､日立GEﾆｭｰｸﾘｱ･ｴﾅｼﾞｰ､三菱重工業､IHIﾌﾟﾗﾝﾄ建設…"/>
    <s v="はじめに_x000a_「そんな気持ちを込めて､僕は撮った」 篠山 紀信_x000a_■第1部:福島第1原発 篠山紀信が撮る福島第1原発。写真概要 がれき撤去と燃料取り出し；汚染水対策)【1号機原子炉建屋】カバーの秘密は「嵌合接合」､解体・改造を経てがれき撤去へ【2号機原子炉建屋】爆発を免れた原子炉建屋､上部の全面解体へ始動【3号機原子炉建屋】無人で進めたがれき撤去､トラブル乗り越えカバー着工［作業用構台］ 継ぎ手に被曝防止の秘密あり［プール内の大型がれき］ 燃料取り扱い機を撤去［4号機のカバー］ 堅固な基礎でクレーンを支える【無人がれき搬送】建屋から出た高線量がれき､夜間に無人ダンプで移送する汚染水対策【凍土遮水壁】1500mの氷の壁で遮水､迷走した汚染水対策の切り札［凍結工法とは？］ 日本の地盤に合わせて約50年前に生まれた［トレンチ閉塞］ 汚染水対策で生まれた新技術【汚染水タンク】林立する1000基のタンク､狭いヤードで解体・新設【フェーシング】ぶら下がってモルタル施工､炎天下の地味な難工事【K排水路付け替え】放射性物質の流出に対応､発電所でトンネルを掘る_x000a_■第2部 帰還困難区域 篠山紀信が撮る福島県双葉町写真概要_x000a_「初めての体験､初めての怖さ」 篠山 紀信_x000a_エピローグ"/>
    <x v="154"/>
    <m/>
    <m/>
    <s v="日経ＢＰ社"/>
    <m/>
    <m/>
    <x v="157"/>
    <x v="90"/>
    <n v="2916"/>
    <x v="9"/>
    <x v="5"/>
    <x v="1"/>
    <s v="B5"/>
    <s v="192p"/>
    <m/>
    <s v="26cm"/>
    <n v="9784822257910"/>
    <m/>
    <m/>
    <x v="6"/>
    <d v="2019-08-30T00:00:00"/>
    <d v="2019-11-09T00:00:00"/>
    <x v="0"/>
    <m/>
    <s v="谷井一彦"/>
    <d v="2019-08-30T00:00:00"/>
    <d v="2019-11-09T00:00:00"/>
    <m/>
  </r>
  <r>
    <x v="174"/>
    <x v="15"/>
    <x v="15"/>
    <x v="174"/>
    <x v="174"/>
    <m/>
    <s v="―Ｌｅ　Ｐｅｔｉｔ　Ｐｒｉｎｃｅ"/>
    <m/>
    <m/>
    <s v="原作の素顔を壊さず､かっ､現代的テイストを加え大ヒットを生んだ『ふしぎの国のアリス』『鏡の国のアリス』の名訳で知られる芹生一氏による『新訳　星の王子さま』。リズミカルで心地よい語感の翻訳が､原作者の思いと訳者の思いを共鳴させ､新たな世界を繰り広げます。"/>
    <m/>
    <x v="155"/>
    <m/>
    <s v="芹生 一"/>
    <s v="阿部出版"/>
    <m/>
    <m/>
    <x v="158"/>
    <x v="90"/>
    <n v="1512"/>
    <x v="119"/>
    <x v="77"/>
    <x v="2"/>
    <s v="B6"/>
    <s v="202p"/>
    <m/>
    <s v="19cm"/>
    <n v="9784872426601"/>
    <m/>
    <m/>
    <x v="0"/>
    <s v=""/>
    <s v=""/>
    <x v="0"/>
    <m/>
    <m/>
    <m/>
    <m/>
    <m/>
  </r>
  <r>
    <x v="175"/>
    <x v="14"/>
    <x v="14"/>
    <x v="175"/>
    <x v="175"/>
    <m/>
    <s v="－未来技術遺産のすべて－"/>
    <m/>
    <m/>
    <s v="日本の「産業技術」は､いかにして世界有数になりえたか―「蚊取線香」から「ウォークマン」「写ルンです」まで…国立科学博物館登録の「未来技術遺産」からわかる､日本で生まれた技術革新の歴史。２００８‐２０１４年度登録の「未来技術遺産」(重要科学技術史資料)をすべて収録。「未来技術遺産」の登録分野ごとに年表､コラムで解説。理系でなくてもわかる。"/>
    <s v="１　映像・情報・コンピュータ_x000a_２　電気・電力_x000a_３　産業機械_x000a_４　自動車・船・一般機械_x000a_５　金属_x000a_６　化学_x000a_７　繊維・紙・木材_x000a_８　鉱業・建設・窯業_x000a_９　食品・農林漁業"/>
    <x v="156"/>
    <m/>
    <m/>
    <s v="山川出版社"/>
    <m/>
    <m/>
    <x v="159"/>
    <x v="90"/>
    <n v="1944"/>
    <x v="120"/>
    <x v="78"/>
    <x v="1"/>
    <s v="B5"/>
    <s v="231p"/>
    <m/>
    <s v="26cm"/>
    <n v="9784634150683"/>
    <m/>
    <m/>
    <x v="22"/>
    <s v="？"/>
    <s v="？"/>
    <x v="0"/>
    <m/>
    <s v="大森弘一郎"/>
    <s v="？"/>
    <s v="？"/>
    <m/>
  </r>
  <r>
    <x v="176"/>
    <x v="15"/>
    <x v="15"/>
    <x v="176"/>
    <x v="176"/>
    <m/>
    <s v="―文豪たちの人生点描"/>
    <m/>
    <s v="『日本語　笑いの技法辞典』の著者が選ぶ，日本文学のなかの極上のユーモア表現をめぐるエッセイ集．"/>
    <s v="『日本語　笑いの技法辞典』の著者が選びぬいたユーモア表現をめぐるエッセイ集。小説､随筆という文学空間から日本語による極上のユーモアの数々を､作家別に紹介する。"/>
    <s v="人生のかけらが映る風景_x000a_１　漱石一門(心の底を叩いて見ると―夏目漱石；笑うから可笑しいのだ―寺田寅彦；白々しい返済―内田百〓)_x000a_２　職人一芸(恋人は捨てられても―岩本素白・高田保；おでこで蝿をつかまえる―尾崎一雄；風邪は背後から忍び寄る―永井龍男)_x000a_３　井伏一隅(したたりの基本の正しい音―井伏鱒二；大時計のある部屋―小沼丹；貝がらから海の音が―庄野潤三)_x000a_終章　秋の夕陽に熟れて―福原麟太郎『チャールズ・ラム伝』界隈"/>
    <x v="157"/>
    <m/>
    <m/>
    <s v="岩波書店"/>
    <m/>
    <m/>
    <x v="160"/>
    <x v="90"/>
    <n v="2592"/>
    <x v="121"/>
    <x v="79"/>
    <x v="2"/>
    <s v="B6"/>
    <s v="216p"/>
    <m/>
    <s v="19cm"/>
    <n v="9784000254298"/>
    <m/>
    <m/>
    <x v="0"/>
    <s v=""/>
    <s v=""/>
    <x v="0"/>
    <m/>
    <m/>
    <m/>
    <m/>
    <m/>
  </r>
  <r>
    <x v="177"/>
    <x v="14"/>
    <x v="14"/>
    <x v="177"/>
    <x v="177"/>
    <m/>
    <s v="兵器化するソーシャルメディア"/>
    <m/>
    <m/>
    <s v="アメリカ大統領選挙､イスラム国､ウクライナ紛争､インドの大規模テロ､メキシコの麻薬戦争…。国際政治から犯罪組織の抗争までＳＮＳは政治や戦争のあり方を世界中で根底から変えた。インターネットは新たな戦場と化し､情報は敵対者を攻撃する重要な兵器となった。いまやこの戦場で政治家やセレブ､アーティスト､兵士､テロリストなど何億人もが熾烈な情報戦争を展開している。「いいね！」「シェア」を奪い合って荒らし行為やフェイクニュースが氾濫し､憎悪や中傷は瞬時に果てしなく拡散され､ネット上の戦闘が現実の紛争や虐殺を引き起こすことさえある。全員が戦闘員となり得る「いいね！」戦争の行きつく先はどこにあるのか？軍事研究とＳＮＳ研究の第一線で活躍する著者が､多数の事例をもとに新たな戦争の実態を解明。誰もが当事者としてグローバルな争いに巻き込まれていく過程と事実をえぐり出す衝撃作。_x000a_その「つながり」が大量殺戮を引き起こす！_x000a_SNSは戦争や政治のあり方を根底から変えた。個人の「いいね！」「シェア」は瞬時に拡散され､それによる憎悪の連鎖は世界各地で紛争や虐殺を起こしている。軍事研究とSNS研究の第一線で活躍する著者が､誰もが戦争の当事者となり得るリアルな恐怖を突きつける衝撃作。"/>
    <s v="１　開戦―「いいね！」戦争とは何か_x000a_２　張りめぐらされる「神経」―インターネットはいかに世界を変えたか_x000a_３　いまや「真実」はない―ソーシャルメディアと秘密の終わり_x000a_４　帝国の逆襲―検閲､偽情報､葬り去られる真実_x000a_５　マシンの「声」―真実の報道とバイラルの闘い_x000a_６　ネットを制する者が世界を制す―注目と権力を求める新たな戦争_x000a_７　「いいね！」戦争―紛争がウェブと世界を動かす_x000a_８　宇宙を統べる者―「いいね！」戦争のルールと支配者たち_x000a_９　結論―私たちは何を知っているか､何ができるか"/>
    <x v="158"/>
    <s v="解説：佐藤優"/>
    <s v="小林 由香利"/>
    <s v="ＮＨＫ出版"/>
    <m/>
    <m/>
    <x v="161"/>
    <x v="91"/>
    <n v="2592"/>
    <x v="97"/>
    <x v="54"/>
    <x v="2"/>
    <s v="B6"/>
    <s v="444p"/>
    <m/>
    <s v="20cm"/>
    <n v="9784140817797"/>
    <m/>
    <m/>
    <x v="0"/>
    <s v=""/>
    <s v=""/>
    <x v="0"/>
    <m/>
    <m/>
    <m/>
    <m/>
    <m/>
  </r>
  <r>
    <x v="178"/>
    <x v="2"/>
    <x v="2"/>
    <x v="178"/>
    <x v="178"/>
    <m/>
    <m/>
    <m/>
    <s v="一体何が起きているか！？"/>
    <s v="習近平体制下で､政府・大企業が全人民の個人情報・行動記録を手中に収め､ＡＩ・アルゴリズムによって統治する「究極の独裁国家」への道をひた走っているかに見える中国。新疆ウイグル問題から香港デモまで､果たしていま､何が起きているのか！？気鋭の経済学者とジャーナリストが多角的に掘り下げる！_x000a_習近平体制下で､人々が政府・大企業へと個人情報・行動記録を自ら提供するなど､AI・アルゴリズムを用いた統治が進む「幸福な監視国家」への道をひた走っているかに見える中国。_x000a_セサミ・クレジットから新疆ウイグル問題まで､果たしていま何が起きているのか！？_x000a_気鋭の経済学者とジャーナリストが多角的に掘り下げる！"/>
    <s v="習近平体制下で､政府・大企業が全人民の個人情報・行動記録を手中に収め､ＡＩ・アルゴリズムによって統治する「究極の独裁国家」への道をひた走っているかに見える中国。新疆ウイグル問題から香港デモまで､果たしていま､何が起きているのか！？気鋭の経済学者とジャーナリストが多角的に掘り下げる！"/>
    <x v="159"/>
    <m/>
    <m/>
    <s v="ＮＨＫ出版"/>
    <s v="ＮＨＫ出版新書"/>
    <n v="595"/>
    <x v="162"/>
    <x v="91"/>
    <n v="918"/>
    <x v="18"/>
    <x v="13"/>
    <x v="3"/>
    <s v="新書"/>
    <s v="256p"/>
    <m/>
    <s v="18cm"/>
    <n v="9784140885956"/>
    <m/>
    <m/>
    <x v="28"/>
    <d v="2019-09-05T00:00:00"/>
    <s v="？"/>
    <x v="0"/>
    <m/>
    <s v="村松 紀民夫"/>
    <d v="2019-09-05T00:00:00"/>
    <s v="？"/>
    <m/>
  </r>
  <r>
    <x v="179"/>
    <x v="2"/>
    <x v="2"/>
    <x v="179"/>
    <x v="179"/>
    <m/>
    <s v="何が起きているのか？これからどうなるのか？どう対応すべきか？"/>
    <m/>
    <m/>
    <s v="アメリカの中国潰滅シナリオを完全詳解。ファーウェイ以後､どの分野で締め付けていくのか､日本の韓国への輸出規制強化もアメリカの戦略との連携であることなどを解説。中国没落後の日本と世界の行方を見通す！"/>
    <s v="序章　対立に向かう世界(アメリカの対中制裁は終わらない；日本の韓国制裁もアメリカ連動の一環　ほか)_x000a_第１章　アメリカはどこまで中国を崩壊させるか(米中対立は単なる貿易戦争ではない；肥大化した中国は自分のルールを押しつけだした　ほか)_x000a_第２章　自滅していく中国経済(ファーウェイと縁を切りはじめた世界企業；ファーウェイは世界市場から消える　ほか)_x000a_第３章　中国外交の大失敗で激変するアジア情勢(中国に対する新たなＡＢＣＤ包囲網；ベネズエラの政変はアメリカＶＳ中国の代理戦争　ほか)_x000a_第４章　日米はこうして中国をつぶす(アメリカを動かした安倍首相の「セキュリティ・ダイヤモンド構想」；陸路と海路をこうして消滅させる　ほか)"/>
    <x v="160"/>
    <m/>
    <m/>
    <s v="徳間書店"/>
    <m/>
    <m/>
    <x v="152"/>
    <x v="91"/>
    <n v="1620"/>
    <x v="18"/>
    <x v="13"/>
    <x v="2"/>
    <s v="B6"/>
    <s v="209p"/>
    <m/>
    <s v="19cm"/>
    <n v="9784198648831"/>
    <m/>
    <m/>
    <x v="28"/>
    <d v="2019-09-05T00:00:00"/>
    <s v="？"/>
    <x v="11"/>
    <m/>
    <s v="村松 紀民夫"/>
    <d v="2019-09-05T00:00:00"/>
    <s v="？"/>
    <d v="2019-11-07T00:00:00"/>
  </r>
  <r>
    <x v="180"/>
    <x v="10"/>
    <x v="10"/>
    <x v="180"/>
    <x v="180"/>
    <m/>
    <s v="土屋写真店の記録"/>
    <m/>
    <m/>
    <s v="「テニスコートの恋」で知られる、おふたりのゆかりの地、軽井沢。地元老舗の土屋写真店が、出会いから今までを撮り続けた貴重な写真の数々。"/>
    <m/>
    <x v="161"/>
    <m/>
    <m/>
    <s v="国書刊行会"/>
    <m/>
    <m/>
    <x v="147"/>
    <x v="92"/>
    <n v="4180"/>
    <x v="122"/>
    <x v="75"/>
    <x v="4"/>
    <s v="A4判"/>
    <s v="173p"/>
    <m/>
    <s v="33cm"/>
    <n v="9784336063458"/>
    <m/>
    <m/>
    <x v="0"/>
    <s v=""/>
    <s v=""/>
    <x v="0"/>
    <m/>
    <m/>
    <m/>
    <m/>
    <m/>
  </r>
  <r>
    <x v="181"/>
    <x v="1"/>
    <x v="1"/>
    <x v="181"/>
    <x v="181"/>
    <m/>
    <m/>
    <m/>
    <m/>
    <m/>
    <m/>
    <x v="162"/>
    <m/>
    <m/>
    <s v="交詢社地球環境研究会"/>
    <s v="地球環境展"/>
    <s v="第1回"/>
    <x v="163"/>
    <x v="0"/>
    <m/>
    <x v="0"/>
    <x v="0"/>
    <x v="1"/>
    <s v="A5"/>
    <m/>
    <n v="14.5"/>
    <n v="21"/>
    <m/>
    <m/>
    <m/>
    <x v="18"/>
    <s v=""/>
    <s v=""/>
    <x v="0"/>
    <m/>
    <s v="?"/>
    <m/>
    <m/>
    <m/>
  </r>
  <r>
    <x v="182"/>
    <x v="1"/>
    <x v="1"/>
    <x v="182"/>
    <x v="182"/>
    <m/>
    <m/>
    <m/>
    <s v="産業革命以降､急激に発展した人類は､その代償として自分達の住む地球の環境に､ﾀﾞﾒｰｼﾞを与えていた｡これはそろそろやばそうだ､どうする?地球を知り､現状を知り､方策を考え､何かできないか｡"/>
    <m/>
    <m/>
    <x v="162"/>
    <m/>
    <m/>
    <s v="交詢社地球環境研究会"/>
    <s v="地球環境展"/>
    <s v="第2回"/>
    <x v="164"/>
    <x v="0"/>
    <m/>
    <x v="0"/>
    <x v="0"/>
    <x v="1"/>
    <s v="A5"/>
    <m/>
    <n v="14.5"/>
    <n v="21"/>
    <m/>
    <m/>
    <m/>
    <x v="18"/>
    <s v=""/>
    <s v=""/>
    <x v="0"/>
    <m/>
    <s v="?"/>
    <m/>
    <m/>
    <m/>
  </r>
  <r>
    <x v="183"/>
    <x v="1"/>
    <x v="1"/>
    <x v="183"/>
    <x v="183"/>
    <m/>
    <m/>
    <m/>
    <m/>
    <m/>
    <m/>
    <x v="162"/>
    <m/>
    <m/>
    <s v="交詢社地球環境研究会"/>
    <s v="地球環境展"/>
    <s v="第3回"/>
    <x v="165"/>
    <x v="0"/>
    <m/>
    <x v="0"/>
    <x v="0"/>
    <x v="1"/>
    <s v="A5"/>
    <m/>
    <n v="14.5"/>
    <n v="21"/>
    <m/>
    <m/>
    <m/>
    <x v="18"/>
    <s v=""/>
    <s v=""/>
    <x v="0"/>
    <m/>
    <s v="?"/>
    <m/>
    <m/>
    <m/>
  </r>
  <r>
    <x v="184"/>
    <x v="1"/>
    <x v="1"/>
    <x v="184"/>
    <x v="184"/>
    <m/>
    <m/>
    <m/>
    <s v="産業革命以降､急激に発展した人類は､その代償として自分達の住む地球の環境に､ﾀﾞﾒｰｼﾞを与えていた｡これはそろそろやばそうだ､どうする?地球を知り､現状を知り､方策を考え､何かできないか｡"/>
    <m/>
    <m/>
    <x v="162"/>
    <m/>
    <m/>
    <s v="交詢社地球環境研究会"/>
    <s v="地球環境展"/>
    <s v="第4回"/>
    <x v="166"/>
    <x v="0"/>
    <m/>
    <x v="0"/>
    <x v="0"/>
    <x v="1"/>
    <s v="A5"/>
    <m/>
    <n v="14.5"/>
    <n v="21"/>
    <m/>
    <m/>
    <m/>
    <x v="18"/>
    <s v=""/>
    <s v=""/>
    <x v="0"/>
    <m/>
    <s v="?"/>
    <m/>
    <m/>
    <m/>
  </r>
  <r>
    <x v="185"/>
    <x v="1"/>
    <x v="1"/>
    <x v="185"/>
    <x v="185"/>
    <m/>
    <s v="地球に住む人類の千年未来のために"/>
    <m/>
    <m/>
    <m/>
    <m/>
    <x v="162"/>
    <m/>
    <m/>
    <s v="交詢社地球環境研究会"/>
    <s v="地球環境展"/>
    <s v="第5回"/>
    <x v="167"/>
    <x v="0"/>
    <m/>
    <x v="0"/>
    <x v="0"/>
    <x v="1"/>
    <s v="A5"/>
    <m/>
    <n v="14.5"/>
    <n v="21"/>
    <m/>
    <m/>
    <m/>
    <x v="18"/>
    <s v=""/>
    <s v=""/>
    <x v="0"/>
    <m/>
    <s v="?"/>
    <m/>
    <m/>
    <m/>
  </r>
  <r>
    <x v="186"/>
    <x v="1"/>
    <x v="1"/>
    <x v="186"/>
    <x v="186"/>
    <m/>
    <m/>
    <m/>
    <m/>
    <m/>
    <m/>
    <x v="162"/>
    <m/>
    <m/>
    <s v="交詢社地球環境研究会"/>
    <s v="地球環境展"/>
    <s v="第6回"/>
    <x v="139"/>
    <x v="0"/>
    <m/>
    <x v="0"/>
    <x v="0"/>
    <x v="1"/>
    <s v="A5"/>
    <m/>
    <n v="14.5"/>
    <n v="21"/>
    <m/>
    <m/>
    <m/>
    <x v="18"/>
    <s v=""/>
    <s v=""/>
    <x v="0"/>
    <m/>
    <s v="?"/>
    <m/>
    <m/>
    <m/>
  </r>
  <r>
    <x v="187"/>
    <x v="1"/>
    <x v="1"/>
    <x v="187"/>
    <x v="187"/>
    <m/>
    <s v="持続可能な発展のためにどう行動するか"/>
    <m/>
    <m/>
    <m/>
    <m/>
    <x v="162"/>
    <m/>
    <m/>
    <s v="交詢社地球環境研究会"/>
    <s v="地球環境展"/>
    <s v="第7回"/>
    <x v="168"/>
    <x v="92"/>
    <m/>
    <x v="0"/>
    <x v="0"/>
    <x v="1"/>
    <s v="A5"/>
    <m/>
    <n v="14.5"/>
    <n v="21"/>
    <m/>
    <m/>
    <m/>
    <x v="0"/>
    <s v=""/>
    <s v=""/>
    <x v="0"/>
    <m/>
    <m/>
    <m/>
    <m/>
    <m/>
  </r>
  <r>
    <x v="188"/>
    <x v="2"/>
    <x v="2"/>
    <x v="188"/>
    <x v="188"/>
    <m/>
    <s v="グリーソン・ホワイトに応えて"/>
    <m/>
    <m/>
    <s v="＜無し＞"/>
    <s v="＜無し＞"/>
    <x v="163"/>
    <m/>
    <m/>
    <s v="拓殖大学経営経理研究所編集委員会 編 "/>
    <s v="拓殖大学経営経理研究"/>
    <m/>
    <x v="169"/>
    <x v="0"/>
    <m/>
    <x v="80"/>
    <x v="58"/>
    <x v="1"/>
    <s v="A5"/>
    <s v="73-100"/>
    <m/>
    <m/>
    <m/>
    <m/>
    <m/>
    <x v="18"/>
    <s v=""/>
    <s v=""/>
    <x v="0"/>
    <s v="5/7"/>
    <s v="?"/>
    <m/>
    <m/>
    <m/>
  </r>
  <r>
    <x v="189"/>
    <x v="4"/>
    <x v="4"/>
    <x v="189"/>
    <x v="189"/>
    <m/>
    <s v="山の自然学ｸﾗﾌ会報 第3号/山の自然学講座議事録 第11号"/>
    <m/>
    <m/>
    <s v="＜無し＞"/>
    <s v="＜無し＞"/>
    <x v="164"/>
    <m/>
    <m/>
    <s v="特定非営利活動法人 山の自然学ｸﾗﾌﾞ"/>
    <s v="山の自然学ｸﾗﾌ会報"/>
    <s v="第3号"/>
    <x v="170"/>
    <x v="0"/>
    <s v="？"/>
    <x v="123"/>
    <x v="1"/>
    <x v="4"/>
    <s v="大大"/>
    <s v="144p"/>
    <n v="20.7"/>
    <n v="29.5"/>
    <m/>
    <m/>
    <m/>
    <x v="29"/>
    <d v="2019-11-07T00:00:00"/>
    <s v=""/>
    <x v="0"/>
    <s v="5-09"/>
    <s v="下田俊享"/>
    <d v="2019-11-07T00:00:00"/>
    <m/>
    <m/>
  </r>
  <r>
    <x v="190"/>
    <x v="4"/>
    <x v="4"/>
    <x v="190"/>
    <x v="189"/>
    <m/>
    <s v="山の自然学ｸﾗﾌ会報 第4号/山の自然学講座議事録 第12号"/>
    <m/>
    <m/>
    <s v="＜無し＞"/>
    <s v="＜無し＞"/>
    <x v="164"/>
    <m/>
    <m/>
    <s v="特定非営利活動法人 山の自然学ｸﾗﾌﾞ"/>
    <s v="山の自然学ｸﾗﾌ会報"/>
    <s v="第4号"/>
    <x v="171"/>
    <x v="0"/>
    <s v="？"/>
    <x v="123"/>
    <x v="1"/>
    <x v="4"/>
    <s v="大大"/>
    <m/>
    <n v="20.7"/>
    <n v="29.5"/>
    <m/>
    <m/>
    <m/>
    <x v="29"/>
    <d v="2019-10-03T00:00:00"/>
    <s v="？"/>
    <x v="11"/>
    <s v="5-08"/>
    <s v="下田俊享"/>
    <d v="2019-10-03T00:00:00"/>
    <s v="？"/>
    <d v="2019-11-07T00:00:00"/>
  </r>
  <r>
    <x v="191"/>
    <x v="4"/>
    <x v="4"/>
    <x v="191"/>
    <x v="189"/>
    <m/>
    <s v="山の自然学ｸﾗﾌ会報 第5号/山の自然学講座議事録 第13号"/>
    <m/>
    <m/>
    <s v="＜無し＞"/>
    <s v="＜無し＞"/>
    <x v="164"/>
    <m/>
    <m/>
    <s v="特定非営利活動法人 山の自然学ｸﾗﾌﾞ"/>
    <s v="山の自然学ｸﾗﾌ会報"/>
    <s v="第5号"/>
    <x v="172"/>
    <x v="0"/>
    <s v="？"/>
    <x v="123"/>
    <x v="1"/>
    <x v="4"/>
    <s v="大大"/>
    <m/>
    <n v="20.7"/>
    <n v="29.5"/>
    <m/>
    <m/>
    <m/>
    <x v="0"/>
    <s v=""/>
    <s v=""/>
    <x v="0"/>
    <s v="5-10"/>
    <m/>
    <m/>
    <m/>
    <m/>
  </r>
  <r>
    <x v="192"/>
    <x v="4"/>
    <x v="4"/>
    <x v="192"/>
    <x v="189"/>
    <m/>
    <s v="山の自然学ｸﾗﾌ会報 第9号"/>
    <m/>
    <m/>
    <s v="＜無し＞"/>
    <s v="＜無し＞"/>
    <x v="164"/>
    <m/>
    <m/>
    <s v="特定非営利活動法人 山の自然学ｸﾗﾌﾞ"/>
    <s v="山の自然学ｸﾗﾌ会報"/>
    <s v="第9号"/>
    <x v="173"/>
    <x v="0"/>
    <s v="？"/>
    <x v="123"/>
    <x v="1"/>
    <x v="4"/>
    <s v="大大"/>
    <s v="144p"/>
    <n v="20.7"/>
    <n v="29.5"/>
    <m/>
    <m/>
    <m/>
    <x v="29"/>
    <d v="2019-11-07T00:00:00"/>
    <s v=""/>
    <x v="0"/>
    <s v="5-06"/>
    <s v="下田俊享"/>
    <d v="2019-11-07T00:00:00"/>
    <m/>
    <m/>
  </r>
  <r>
    <x v="193"/>
    <x v="4"/>
    <x v="4"/>
    <x v="193"/>
    <x v="189"/>
    <m/>
    <s v="山の自然学ｸﾗﾌ会報 第11号"/>
    <m/>
    <m/>
    <s v="＜無し＞"/>
    <s v="＜無し＞"/>
    <x v="164"/>
    <m/>
    <m/>
    <s v="特定非営利活動法人 山の自然学ｸﾗﾌﾞ"/>
    <s v="山の自然学ｸﾗﾌ会報"/>
    <s v="第11号"/>
    <x v="174"/>
    <x v="0"/>
    <s v="？"/>
    <x v="123"/>
    <x v="1"/>
    <x v="4"/>
    <s v="大大"/>
    <s v="144P"/>
    <n v="20.7"/>
    <n v="29.5"/>
    <m/>
    <m/>
    <m/>
    <x v="0"/>
    <s v=""/>
    <s v=""/>
    <x v="0"/>
    <s v="5-07"/>
    <m/>
    <m/>
    <m/>
    <m/>
  </r>
  <r>
    <x v="194"/>
    <x v="4"/>
    <x v="4"/>
    <x v="194"/>
    <x v="189"/>
    <m/>
    <s v="山の自然学ｸﾗﾌ会報 第16号"/>
    <m/>
    <m/>
    <s v="＜無し＞"/>
    <s v="＜無し＞"/>
    <x v="164"/>
    <m/>
    <m/>
    <s v="特定非営利活動法人 山の自然学ｸﾗﾌﾞ"/>
    <s v="山の自然学ｸﾗﾌ会報"/>
    <s v="第16号"/>
    <x v="175"/>
    <x v="0"/>
    <s v="？"/>
    <x v="123"/>
    <x v="1"/>
    <x v="4"/>
    <s v="大大"/>
    <m/>
    <n v="20.7"/>
    <n v="29.5"/>
    <m/>
    <m/>
    <m/>
    <x v="0"/>
    <s v=""/>
    <s v=""/>
    <x v="0"/>
    <s v="5-07"/>
    <m/>
    <m/>
    <m/>
    <m/>
  </r>
  <r>
    <x v="195"/>
    <x v="1"/>
    <x v="1"/>
    <x v="195"/>
    <x v="190"/>
    <m/>
    <s v="平成5年"/>
    <m/>
    <m/>
    <s v="＜無し＞"/>
    <s v="＜無し＞"/>
    <x v="165"/>
    <m/>
    <m/>
    <m/>
    <m/>
    <m/>
    <x v="176"/>
    <x v="0"/>
    <s v="？"/>
    <x v="80"/>
    <x v="58"/>
    <x v="4"/>
    <s v="大大"/>
    <m/>
    <n v="20.7"/>
    <n v="29.5"/>
    <m/>
    <m/>
    <m/>
    <x v="0"/>
    <s v=""/>
    <s v=""/>
    <x v="0"/>
    <s v="5-07"/>
    <m/>
    <m/>
    <m/>
    <m/>
  </r>
  <r>
    <x v="196"/>
    <x v="1"/>
    <x v="1"/>
    <x v="196"/>
    <x v="190"/>
    <m/>
    <s v="平成8年"/>
    <m/>
    <m/>
    <s v="＜無し＞"/>
    <s v="＜無し＞"/>
    <x v="165"/>
    <m/>
    <m/>
    <m/>
    <m/>
    <m/>
    <x v="177"/>
    <x v="0"/>
    <s v="？"/>
    <x v="80"/>
    <x v="58"/>
    <x v="4"/>
    <s v="大大"/>
    <m/>
    <n v="20.7"/>
    <n v="29.5"/>
    <m/>
    <m/>
    <m/>
    <x v="0"/>
    <s v=""/>
    <s v=""/>
    <x v="0"/>
    <s v="5-07"/>
    <m/>
    <m/>
    <m/>
    <m/>
  </r>
  <r>
    <x v="197"/>
    <x v="8"/>
    <x v="8"/>
    <x v="197"/>
    <x v="191"/>
    <m/>
    <s v="境川斜面緑地動植物総合調査報告書第二集"/>
    <m/>
    <s v="境川斜面緑地を緑地公園に！"/>
    <s v="＜無し＞"/>
    <s v="＜無し＞"/>
    <x v="166"/>
    <m/>
    <m/>
    <m/>
    <m/>
    <m/>
    <x v="178"/>
    <x v="93"/>
    <s v="？"/>
    <x v="80"/>
    <x v="58"/>
    <x v="1"/>
    <s v="A4"/>
    <m/>
    <n v="20.7"/>
    <n v="29.5"/>
    <m/>
    <m/>
    <m/>
    <x v="0"/>
    <s v=""/>
    <s v=""/>
    <x v="0"/>
    <s v="5-07"/>
    <m/>
    <m/>
    <m/>
    <m/>
  </r>
  <r>
    <x v="198"/>
    <x v="8"/>
    <x v="8"/>
    <x v="198"/>
    <x v="192"/>
    <m/>
    <s v="放射線を可視化する"/>
    <m/>
    <s v="生涯学習15年の軌跡"/>
    <m/>
    <m/>
    <x v="167"/>
    <s v="藤沢市教育委員会後援"/>
    <m/>
    <s v="善行雑学大学"/>
    <m/>
    <m/>
    <x v="179"/>
    <x v="0"/>
    <m/>
    <x v="0"/>
    <x v="0"/>
    <x v="4"/>
    <s v="大大"/>
    <m/>
    <m/>
    <m/>
    <m/>
    <m/>
    <m/>
    <x v="0"/>
    <s v=""/>
    <s v=""/>
    <x v="0"/>
    <s v="11-07"/>
    <m/>
    <m/>
    <m/>
    <m/>
  </r>
  <r>
    <x v="199"/>
    <x v="8"/>
    <x v="8"/>
    <x v="199"/>
    <x v="193"/>
    <m/>
    <s v="やまの自然学研究会 研究報告書第8号_x000a_2017年10号"/>
    <m/>
    <m/>
    <m/>
    <m/>
    <x v="168"/>
    <m/>
    <m/>
    <s v="やまの自然学研究会 発行人:源原重行"/>
    <m/>
    <m/>
    <x v="180"/>
    <x v="94"/>
    <m/>
    <x v="0"/>
    <x v="0"/>
    <x v="4"/>
    <s v="大大"/>
    <m/>
    <m/>
    <m/>
    <m/>
    <m/>
    <m/>
    <x v="0"/>
    <s v=""/>
    <s v=""/>
    <x v="0"/>
    <s v="11-07"/>
    <m/>
    <m/>
    <m/>
    <m/>
  </r>
  <r>
    <x v="200"/>
    <x v="6"/>
    <x v="6"/>
    <x v="200"/>
    <x v="194"/>
    <m/>
    <m/>
    <m/>
    <m/>
    <s v="＜無し＞"/>
    <s v="＜無し＞"/>
    <x v="55"/>
    <m/>
    <m/>
    <s v="ゆまに書房"/>
    <s v="森は地球のたからものｼﾘｰｽﾞ"/>
    <n v="1"/>
    <x v="181"/>
    <x v="0"/>
    <n v="2500"/>
    <x v="124"/>
    <x v="14"/>
    <x v="1"/>
    <s v="B5"/>
    <s v="40p"/>
    <n v="18.5"/>
    <n v="26.5"/>
    <n v="9784843327852"/>
    <m/>
    <m/>
    <x v="0"/>
    <s v=""/>
    <s v=""/>
    <x v="0"/>
    <s v="5-13"/>
    <m/>
    <m/>
    <m/>
    <m/>
  </r>
  <r>
    <x v="201"/>
    <x v="6"/>
    <x v="6"/>
    <x v="201"/>
    <x v="195"/>
    <m/>
    <m/>
    <m/>
    <m/>
    <s v="＜無し＞"/>
    <s v="＜無し＞"/>
    <x v="55"/>
    <m/>
    <m/>
    <s v="ゆまに書房"/>
    <s v="森は地球のたからものｼﾘｰｽﾞ"/>
    <n v="2"/>
    <x v="182"/>
    <x v="0"/>
    <n v="2500"/>
    <x v="124"/>
    <x v="14"/>
    <x v="1"/>
    <s v="B5"/>
    <s v="39p"/>
    <n v="18.5"/>
    <n v="26.5"/>
    <n v="9784843327869"/>
    <m/>
    <m/>
    <x v="0"/>
    <s v=""/>
    <s v=""/>
    <x v="0"/>
    <s v="5-14"/>
    <m/>
    <m/>
    <m/>
    <m/>
  </r>
  <r>
    <x v="202"/>
    <x v="6"/>
    <x v="6"/>
    <x v="202"/>
    <x v="196"/>
    <m/>
    <m/>
    <m/>
    <m/>
    <s v="＜無し＞"/>
    <s v="＜無し＞"/>
    <x v="55"/>
    <m/>
    <m/>
    <s v="ゆまに書房"/>
    <s v="森は地球のたからものｼﾘｰｽﾞ"/>
    <n v="3"/>
    <x v="183"/>
    <x v="0"/>
    <n v="2500"/>
    <x v="124"/>
    <x v="14"/>
    <x v="1"/>
    <s v="B5"/>
    <s v="40p"/>
    <n v="18.5"/>
    <n v="26.5"/>
    <n v="9784843327852"/>
    <m/>
    <m/>
    <x v="0"/>
    <s v=""/>
    <s v=""/>
    <x v="0"/>
    <s v="5-15"/>
    <m/>
    <m/>
    <m/>
    <m/>
  </r>
  <r>
    <x v="203"/>
    <x v="8"/>
    <x v="8"/>
    <x v="203"/>
    <x v="197"/>
    <m/>
    <s v="地方図　1:500,000"/>
    <m/>
    <m/>
    <s v="＜無し＞"/>
    <s v="＜無し＞"/>
    <x v="0"/>
    <m/>
    <m/>
    <s v="昭文社"/>
    <m/>
    <m/>
    <x v="184"/>
    <x v="0"/>
    <m/>
    <x v="125"/>
    <x v="80"/>
    <x v="2"/>
    <s v="ｷｶﾞｲ判"/>
    <s v="地図 1枚"/>
    <m/>
    <m/>
    <n v="9784886789532"/>
    <m/>
    <m/>
    <x v="0"/>
    <s v=""/>
    <s v=""/>
    <x v="0"/>
    <s v="5/7"/>
    <m/>
    <m/>
    <m/>
    <m/>
  </r>
  <r>
    <x v="204"/>
    <x v="8"/>
    <x v="8"/>
    <x v="204"/>
    <x v="198"/>
    <m/>
    <s v="ぐるり一周２００キロ "/>
    <m/>
    <m/>
    <s v="＜無し＞"/>
    <s v="＜無し＞"/>
    <x v="0"/>
    <m/>
    <m/>
    <s v="アトリエ７７"/>
    <s v="村松昭散策絵図"/>
    <n v="15"/>
    <x v="185"/>
    <x v="0"/>
    <s v="_x000a_1200円"/>
    <x v="126"/>
    <x v="80"/>
    <x v="4"/>
    <s v="変形"/>
    <m/>
    <m/>
    <s v="94×64cm (折りたたみ22cm) "/>
    <n v="9784900884151"/>
    <m/>
    <m/>
    <x v="0"/>
    <s v=""/>
    <s v=""/>
    <x v="0"/>
    <s v="5/7"/>
    <m/>
    <m/>
    <m/>
    <m/>
  </r>
  <r>
    <x v="205"/>
    <x v="8"/>
    <x v="8"/>
    <x v="205"/>
    <x v="199"/>
    <m/>
    <s v="東西南北日本がひと目でわかる 全離島を1図に収録!海底の様子をﾘｱﾙに再現!立体表現+海底地形名"/>
    <m/>
    <m/>
    <s v="＜無し＞"/>
    <s v="＜無し＞"/>
    <x v="0"/>
    <m/>
    <m/>
    <s v="昭文社"/>
    <s v="MAPPLE"/>
    <m/>
    <x v="186"/>
    <x v="0"/>
    <n v="800"/>
    <x v="36"/>
    <x v="15"/>
    <x v="1"/>
    <s v="A4変"/>
    <m/>
    <n v="19"/>
    <n v="27"/>
    <n v="9784398712103"/>
    <m/>
    <m/>
    <x v="0"/>
    <s v=""/>
    <s v=""/>
    <x v="0"/>
    <s v="5-05"/>
    <m/>
    <m/>
    <m/>
    <m/>
  </r>
  <r>
    <x v="206"/>
    <x v="8"/>
    <x v="8"/>
    <x v="206"/>
    <x v="200"/>
    <m/>
    <m/>
    <m/>
    <m/>
    <s v="＜無し＞"/>
    <s v="＜無し＞"/>
    <x v="0"/>
    <m/>
    <m/>
    <s v="昭文社"/>
    <m/>
    <m/>
    <x v="0"/>
    <x v="92"/>
    <m/>
    <x v="0"/>
    <x v="0"/>
    <x v="1"/>
    <s v="A4変"/>
    <m/>
    <m/>
    <m/>
    <m/>
    <m/>
    <m/>
    <x v="0"/>
    <s v=""/>
    <s v=""/>
    <x v="0"/>
    <m/>
    <m/>
    <m/>
    <m/>
    <m/>
  </r>
  <r>
    <x v="207"/>
    <x v="8"/>
    <x v="8"/>
    <x v="207"/>
    <x v="201"/>
    <m/>
    <s v="国旗入り　正しい方位がわかる"/>
    <m/>
    <m/>
    <s v="＜無し＞"/>
    <s v="＜無し＞"/>
    <x v="0"/>
    <m/>
    <m/>
    <s v="昭文社"/>
    <m/>
    <m/>
    <x v="0"/>
    <x v="92"/>
    <m/>
    <x v="0"/>
    <x v="0"/>
    <x v="1"/>
    <s v="A4変"/>
    <m/>
    <m/>
    <m/>
    <m/>
    <m/>
    <m/>
    <x v="0"/>
    <s v=""/>
    <s v=""/>
    <x v="0"/>
    <m/>
    <m/>
    <m/>
    <m/>
    <m/>
  </r>
  <r>
    <x v="208"/>
    <x v="8"/>
    <x v="8"/>
    <x v="208"/>
    <x v="202"/>
    <m/>
    <s v="世界全図・世界地図帳シリーズ　総図"/>
    <m/>
    <m/>
    <s v="＜無し＞"/>
    <s v="＜無し＞"/>
    <x v="0"/>
    <m/>
    <m/>
    <s v="昭文社"/>
    <m/>
    <m/>
    <x v="0"/>
    <x v="92"/>
    <n v="1100"/>
    <x v="0"/>
    <x v="0"/>
    <x v="1"/>
    <s v="A5変判"/>
    <m/>
    <m/>
    <s v="22cm"/>
    <m/>
    <m/>
    <m/>
    <x v="0"/>
    <s v=""/>
    <s v=""/>
    <x v="0"/>
    <m/>
    <m/>
    <m/>
    <m/>
    <m/>
  </r>
  <r>
    <x v="209"/>
    <x v="4"/>
    <x v="4"/>
    <x v="209"/>
    <x v="203"/>
    <m/>
    <s v="  自然を楽しむ科学の眼 "/>
    <m/>
    <m/>
    <m/>
    <m/>
    <x v="169"/>
    <m/>
    <m/>
    <s v="文化堂印刷"/>
    <m/>
    <m/>
    <x v="0"/>
    <x v="0"/>
    <m/>
    <x v="127"/>
    <x v="81"/>
    <x v="1"/>
    <s v="大"/>
    <s v="156P"/>
    <n v="23"/>
    <n v="20"/>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r>
    <x v="210"/>
    <x v="0"/>
    <x v="0"/>
    <x v="210"/>
    <x v="204"/>
    <m/>
    <m/>
    <m/>
    <m/>
    <m/>
    <m/>
    <x v="0"/>
    <m/>
    <m/>
    <m/>
    <m/>
    <m/>
    <x v="0"/>
    <x v="0"/>
    <m/>
    <x v="0"/>
    <x v="0"/>
    <x v="0"/>
    <m/>
    <m/>
    <m/>
    <m/>
    <m/>
    <m/>
    <m/>
    <x v="0"/>
    <s v=""/>
    <s v=""/>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ﾋﾟﾎﾞｯﾄﾃｰﾌﾞﾙ1" cacheId="1" dataOnRows="1" applyNumberFormats="0" applyBorderFormats="0" applyFontFormats="0" applyPatternFormats="0" applyAlignmentFormats="0" applyWidthHeightFormats="1" dataCaption="データ" updatedVersion="6" minRefreshableVersion="3" showMultipleLabel="0" showMemberPropertyTips="0" itemPrintTitles="1" createdVersion="6" indent="0" compact="0" compactData="0" gridDropZones="1">
  <location ref="A1:G214" firstHeaderRow="2" firstDataRow="2" firstDataCol="6"/>
  <pivotFields count="39">
    <pivotField axis="axisRow" dataField="1" compact="0" outline="0" subtotalTop="0" showAll="0" includeNewItemsInFilter="1" sortType="ascending" rankBy="0" defaultSubtotal="0">
      <items count="237">
        <item x="0"/>
        <item x="1"/>
        <item x="2"/>
        <item x="3"/>
        <item x="4"/>
        <item x="5"/>
        <item x="6"/>
        <item x="7"/>
        <item x="8"/>
        <item x="9"/>
        <item x="10"/>
        <item x="11"/>
        <item x="12"/>
        <item x="13"/>
        <item x="14"/>
        <item x="15"/>
        <item x="16"/>
        <item x="17"/>
        <item x="18"/>
        <item x="19"/>
        <item x="20"/>
        <item x="21"/>
        <item x="22"/>
        <item x="23"/>
        <item x="24"/>
        <item m="1" x="213"/>
        <item x="25"/>
        <item x="26"/>
        <item x="27"/>
        <item x="28"/>
        <item x="29"/>
        <item x="30"/>
        <item x="31"/>
        <item x="32"/>
        <item m="1" x="232"/>
        <item x="33"/>
        <item x="34"/>
        <item x="35"/>
        <item m="1" x="235"/>
        <item x="36"/>
        <item x="37"/>
        <item m="1" x="225"/>
        <item m="1" x="222"/>
        <item m="1" x="230"/>
        <item x="38"/>
        <item x="39"/>
        <item m="1" x="211"/>
        <item m="1" x="236"/>
        <item m="1" x="217"/>
        <item x="40"/>
        <item x="41"/>
        <item m="1" x="226"/>
        <item m="1" x="223"/>
        <item m="1" x="233"/>
        <item x="42"/>
        <item x="43"/>
        <item x="44"/>
        <item x="45"/>
        <item m="1" x="234"/>
        <item m="1" x="229"/>
        <item m="1" x="220"/>
        <item x="46"/>
        <item x="47"/>
        <item m="1" x="231"/>
        <item m="1" x="224"/>
        <item x="48"/>
        <item x="49"/>
        <item x="50"/>
        <item x="51"/>
        <item x="52"/>
        <item x="53"/>
        <item x="54"/>
        <item x="55"/>
        <item m="1" x="216"/>
        <item m="1" x="212"/>
        <item x="56"/>
        <item x="57"/>
        <item x="58"/>
        <item x="59"/>
        <item x="60"/>
        <item x="61"/>
        <item x="62"/>
        <item m="1" x="227"/>
        <item x="63"/>
        <item x="64"/>
        <item x="65"/>
        <item x="66"/>
        <item x="67"/>
        <item x="68"/>
        <item m="1" x="219"/>
        <item m="1" x="214"/>
        <item x="69"/>
        <item x="70"/>
        <item x="71"/>
        <item x="72"/>
        <item x="73"/>
        <item x="74"/>
        <item x="75"/>
        <item x="76"/>
        <item m="1" x="228"/>
        <item x="77"/>
        <item x="78"/>
        <item x="79"/>
        <item x="80"/>
        <item x="81"/>
        <item x="82"/>
        <item x="83"/>
        <item x="84"/>
        <item x="85"/>
        <item x="86"/>
        <item m="1" x="221"/>
        <item m="1" x="215"/>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m="1" x="218"/>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s>
    </pivotField>
    <pivotField compact="0" outline="0" subtotalTop="0" showAll="0" includeNewItemsInFilter="1"/>
    <pivotField compact="0" outline="0" subtotalTop="0" showAll="0" includeNewItemsInFilter="1" defaultSubtotal="0"/>
    <pivotField axis="axisRow" compact="0" outline="0" subtotalTop="0" showAll="0" defaultSubtotal="0">
      <items count="2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10"/>
        <item x="202"/>
        <item x="203"/>
        <item x="204"/>
        <item x="205"/>
        <item x="206"/>
        <item x="207"/>
        <item x="208"/>
        <item x="209"/>
      </items>
    </pivotField>
    <pivotField axis="axisRow" compact="0" outline="0" subtotalTop="0" showAll="0" includeNewItemsInFilter="1">
      <items count="219">
        <item x="14"/>
        <item x="77"/>
        <item x="65"/>
        <item x="64"/>
        <item x="27"/>
        <item x="33"/>
        <item x="85"/>
        <item x="74"/>
        <item x="34"/>
        <item x="2"/>
        <item x="22"/>
        <item x="75"/>
        <item x="84"/>
        <item x="53"/>
        <item x="28"/>
        <item x="10"/>
        <item x="54"/>
        <item x="48"/>
        <item x="57"/>
        <item x="18"/>
        <item x="36"/>
        <item x="23"/>
        <item x="8"/>
        <item x="9"/>
        <item x="47"/>
        <item x="26"/>
        <item x="37"/>
        <item x="72"/>
        <item x="81"/>
        <item x="13"/>
        <item x="63"/>
        <item x="71"/>
        <item x="56"/>
        <item x="61"/>
        <item x="96"/>
        <item x="98"/>
        <item x="189"/>
        <item x="38"/>
        <item x="16"/>
        <item x="46"/>
        <item x="51"/>
        <item x="5"/>
        <item x="80"/>
        <item x="25"/>
        <item x="83"/>
        <item x="66"/>
        <item x="31"/>
        <item m="1" x="217"/>
        <item x="12"/>
        <item x="194"/>
        <item x="195"/>
        <item x="196"/>
        <item x="17"/>
        <item x="52"/>
        <item x="67"/>
        <item x="35"/>
        <item x="43"/>
        <item x="40"/>
        <item x="87"/>
        <item x="92"/>
        <item x="49"/>
        <item x="41"/>
        <item x="97"/>
        <item x="62"/>
        <item x="50"/>
        <item x="58"/>
        <item x="69"/>
        <item x="78"/>
        <item x="55"/>
        <item x="70"/>
        <item x="7"/>
        <item x="93"/>
        <item x="45"/>
        <item x="30"/>
        <item x="6"/>
        <item x="11"/>
        <item x="3"/>
        <item x="4"/>
        <item x="1"/>
        <item x="73"/>
        <item x="29"/>
        <item x="59"/>
        <item x="44"/>
        <item x="60"/>
        <item x="82"/>
        <item x="21"/>
        <item x="199"/>
        <item m="1" x="214"/>
        <item x="94"/>
        <item x="39"/>
        <item x="95"/>
        <item x="91"/>
        <item x="15"/>
        <item x="42"/>
        <item x="79"/>
        <item x="204"/>
        <item x="100"/>
        <item x="101"/>
        <item m="1" x="216"/>
        <item x="103"/>
        <item x="104"/>
        <item x="105"/>
        <item x="106"/>
        <item m="1" x="205"/>
        <item x="108"/>
        <item m="1" x="212"/>
        <item x="110"/>
        <item m="1" x="207"/>
        <item m="1" x="215"/>
        <item x="113"/>
        <item x="114"/>
        <item x="115"/>
        <item m="1" x="213"/>
        <item x="118"/>
        <item x="119"/>
        <item x="120"/>
        <item x="121"/>
        <item x="122"/>
        <item x="123"/>
        <item x="117"/>
        <item x="190"/>
        <item m="1" x="206"/>
        <item x="181"/>
        <item x="182"/>
        <item x="183"/>
        <item x="184"/>
        <item x="185"/>
        <item x="99"/>
        <item x="107"/>
        <item x="111"/>
        <item m="1" x="211"/>
        <item x="32"/>
        <item x="191"/>
        <item x="19"/>
        <item x="88"/>
        <item x="89"/>
        <item x="90"/>
        <item x="76"/>
        <item x="20"/>
        <item x="197"/>
        <item m="1" x="209"/>
        <item x="188"/>
        <item x="24"/>
        <item x="109"/>
        <item x="198"/>
        <item x="68"/>
        <item x="86"/>
        <item x="124"/>
        <item x="192"/>
        <item x="125"/>
        <item m="1" x="210"/>
        <item x="127"/>
        <item x="128"/>
        <item x="129"/>
        <item x="130"/>
        <item x="131"/>
        <item x="132"/>
        <item x="133"/>
        <item x="134"/>
        <item x="135"/>
        <item x="136"/>
        <item x="137"/>
        <item x="138"/>
        <item x="116"/>
        <item x="139"/>
        <item x="140"/>
        <item x="141"/>
        <item x="142"/>
        <item x="143"/>
        <item x="144"/>
        <item x="145"/>
        <item x="146"/>
        <item x="147"/>
        <item x="148"/>
        <item x="149"/>
        <item x="203"/>
        <item x="150"/>
        <item x="151"/>
        <item x="186"/>
        <item x="152"/>
        <item x="153"/>
        <item x="154"/>
        <item x="155"/>
        <item x="156"/>
        <item x="157"/>
        <item x="158"/>
        <item x="159"/>
        <item x="160"/>
        <item m="1" x="208"/>
        <item x="162"/>
        <item x="163"/>
        <item x="164"/>
        <item x="165"/>
        <item x="166"/>
        <item x="167"/>
        <item x="169"/>
        <item x="170"/>
        <item x="171"/>
        <item x="172"/>
        <item x="173"/>
        <item x="174"/>
        <item x="175"/>
        <item x="176"/>
        <item x="177"/>
        <item x="178"/>
        <item x="179"/>
        <item x="126"/>
        <item x="168"/>
        <item x="102"/>
        <item x="112"/>
        <item x="161"/>
        <item x="0"/>
        <item x="180"/>
        <item x="187"/>
        <item x="193"/>
        <item x="200"/>
        <item x="201"/>
        <item x="20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197">
        <item m="1" x="189"/>
        <item x="13"/>
        <item x="1"/>
        <item x="17"/>
        <item x="79"/>
        <item x="2"/>
        <item x="3"/>
        <item x="4"/>
        <item x="5"/>
        <item x="6"/>
        <item x="7"/>
        <item x="9"/>
        <item x="8"/>
        <item x="18"/>
        <item x="10"/>
        <item x="11"/>
        <item x="12"/>
        <item x="14"/>
        <item x="15"/>
        <item x="16"/>
        <item x="25"/>
        <item x="21"/>
        <item x="22"/>
        <item x="24"/>
        <item x="23"/>
        <item x="35"/>
        <item x="31"/>
        <item x="26"/>
        <item x="27"/>
        <item x="28"/>
        <item x="29"/>
        <item x="30"/>
        <item x="170"/>
        <item x="33"/>
        <item x="34"/>
        <item x="171"/>
        <item x="62"/>
        <item x="36"/>
        <item x="47"/>
        <item x="37"/>
        <item x="50"/>
        <item x="172"/>
        <item x="69"/>
        <item x="38"/>
        <item x="39"/>
        <item x="40"/>
        <item m="1" x="191"/>
        <item x="182"/>
        <item x="183"/>
        <item x="44"/>
        <item x="42"/>
        <item x="41"/>
        <item x="43"/>
        <item x="45"/>
        <item x="46"/>
        <item x="173"/>
        <item x="48"/>
        <item x="68"/>
        <item x="49"/>
        <item x="53"/>
        <item x="65"/>
        <item x="56"/>
        <item x="54"/>
        <item x="51"/>
        <item x="52"/>
        <item x="55"/>
        <item x="174"/>
        <item x="59"/>
        <item x="57"/>
        <item x="58"/>
        <item x="82"/>
        <item x="60"/>
        <item x="90"/>
        <item x="61"/>
        <item x="63"/>
        <item x="64"/>
        <item x="78"/>
        <item x="66"/>
        <item x="76"/>
        <item x="70"/>
        <item x="71"/>
        <item x="72"/>
        <item x="77"/>
        <item x="74"/>
        <item x="73"/>
        <item x="84"/>
        <item x="80"/>
        <item x="81"/>
        <item x="83"/>
        <item x="91"/>
        <item x="86"/>
        <item m="1" x="196"/>
        <item x="0"/>
        <item m="1" x="188"/>
        <item x="93"/>
        <item x="94"/>
        <item m="1" x="192"/>
        <item x="96"/>
        <item x="97"/>
        <item x="95"/>
        <item x="106"/>
        <item x="109"/>
        <item m="1" x="187"/>
        <item x="113"/>
        <item x="114"/>
        <item x="115"/>
        <item x="116"/>
        <item x="117"/>
        <item m="1" x="193"/>
        <item x="112"/>
        <item x="118"/>
        <item x="175"/>
        <item x="176"/>
        <item x="177"/>
        <item x="178"/>
        <item x="163"/>
        <item x="164"/>
        <item x="165"/>
        <item x="166"/>
        <item x="167"/>
        <item x="92"/>
        <item x="98"/>
        <item x="99"/>
        <item x="100"/>
        <item x="101"/>
        <item x="102"/>
        <item x="103"/>
        <item x="104"/>
        <item x="105"/>
        <item x="107"/>
        <item x="108"/>
        <item x="110"/>
        <item x="32"/>
        <item m="1" x="195"/>
        <item x="19"/>
        <item x="87"/>
        <item x="88"/>
        <item x="89"/>
        <item x="75"/>
        <item x="20"/>
        <item x="169"/>
        <item x="184"/>
        <item x="185"/>
        <item x="67"/>
        <item x="85"/>
        <item x="119"/>
        <item x="179"/>
        <item x="120"/>
        <item x="121"/>
        <item x="122"/>
        <item x="123"/>
        <item x="124"/>
        <item x="125"/>
        <item x="126"/>
        <item x="127"/>
        <item x="128"/>
        <item x="129"/>
        <item x="130"/>
        <item x="111"/>
        <item x="131"/>
        <item x="132"/>
        <item x="133"/>
        <item x="134"/>
        <item x="135"/>
        <item x="136"/>
        <item x="137"/>
        <item x="139"/>
        <item x="138"/>
        <item x="181"/>
        <item x="140"/>
        <item x="141"/>
        <item x="142"/>
        <item x="143"/>
        <item x="144"/>
        <item m="1" x="190"/>
        <item x="146"/>
        <item x="147"/>
        <item x="148"/>
        <item x="149"/>
        <item x="150"/>
        <item x="151"/>
        <item x="153"/>
        <item x="154"/>
        <item x="155"/>
        <item x="156"/>
        <item m="1" x="194"/>
        <item x="158"/>
        <item x="159"/>
        <item x="160"/>
        <item x="145"/>
        <item x="161"/>
        <item x="162"/>
        <item x="152"/>
        <item x="157"/>
        <item x="168"/>
        <item x="180"/>
        <item x="186"/>
      </items>
    </pivotField>
    <pivotField axis="axisRow" compact="0" outline="0" subtotalTop="0" showAll="0" includeNewItemsInFilter="1" defaultSubtotal="0">
      <items count="96">
        <item x="1"/>
        <item x="2"/>
        <item x="3"/>
        <item x="4"/>
        <item x="5"/>
        <item x="6"/>
        <item x="7"/>
        <item x="8"/>
        <item x="9"/>
        <item x="10"/>
        <item x="11"/>
        <item x="12"/>
        <item x="13"/>
        <item x="14"/>
        <item x="15"/>
        <item x="16"/>
        <item x="17"/>
        <item x="19"/>
        <item x="20"/>
        <item x="21"/>
        <item x="22"/>
        <item x="23"/>
        <item x="24"/>
        <item x="25"/>
        <item x="26"/>
        <item x="27"/>
        <item x="29"/>
        <item x="30"/>
        <item x="31"/>
        <item x="32"/>
        <item x="33"/>
        <item x="34"/>
        <item x="35"/>
        <item x="36"/>
        <item x="37"/>
        <item x="38"/>
        <item x="39"/>
        <item x="40"/>
        <item x="41"/>
        <item x="43"/>
        <item x="45"/>
        <item x="44"/>
        <item x="42"/>
        <item x="46"/>
        <item x="47"/>
        <item x="48"/>
        <item x="49"/>
        <item x="50"/>
        <item x="51"/>
        <item x="52"/>
        <item x="53"/>
        <item x="54"/>
        <item x="55"/>
        <item x="56"/>
        <item x="57"/>
        <item x="58"/>
        <item x="59"/>
        <item x="60"/>
        <item x="61"/>
        <item x="62"/>
        <item x="63"/>
        <item x="64"/>
        <item x="65"/>
        <item x="66"/>
        <item x="67"/>
        <item x="68"/>
        <item x="69"/>
        <item x="70"/>
        <item x="71"/>
        <item x="72"/>
        <item x="73"/>
        <item x="0"/>
        <item x="76"/>
        <item x="78"/>
        <item x="79"/>
        <item x="80"/>
        <item x="82"/>
        <item x="28"/>
        <item x="93"/>
        <item x="74"/>
        <item x="75"/>
        <item x="18"/>
        <item x="83"/>
        <item x="77"/>
        <item x="81"/>
        <item x="84"/>
        <item x="85"/>
        <item x="86"/>
        <item x="87"/>
        <item x="88"/>
        <item m="1" x="95"/>
        <item x="89"/>
        <item x="90"/>
        <item x="91"/>
        <item x="92"/>
        <item x="94"/>
      </items>
    </pivotField>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defaultSubtotal="0">
      <items count="5">
        <item x="0"/>
        <item x="1"/>
        <item x="2"/>
        <item x="4"/>
        <item x="3"/>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6">
    <field x="0"/>
    <field x="22"/>
    <field x="3"/>
    <field x="18"/>
    <field x="17"/>
    <field x="4"/>
  </rowFields>
  <rowItems count="212">
    <i>
      <x/>
      <x/>
      <x/>
      <x v="71"/>
      <x v="92"/>
      <x v="211"/>
    </i>
    <i>
      <x v="1"/>
      <x v="1"/>
      <x v="1"/>
      <x/>
      <x v="2"/>
      <x v="78"/>
    </i>
    <i>
      <x v="2"/>
      <x v="1"/>
      <x v="2"/>
      <x v="1"/>
      <x v="5"/>
      <x v="9"/>
    </i>
    <i>
      <x v="3"/>
      <x v="2"/>
      <x v="3"/>
      <x v="2"/>
      <x v="6"/>
      <x v="76"/>
    </i>
    <i>
      <x v="4"/>
      <x v="1"/>
      <x v="4"/>
      <x v="3"/>
      <x v="7"/>
      <x v="77"/>
    </i>
    <i>
      <x v="5"/>
      <x v="2"/>
      <x v="5"/>
      <x v="4"/>
      <x v="8"/>
      <x v="41"/>
    </i>
    <i>
      <x v="6"/>
      <x v="1"/>
      <x v="6"/>
      <x v="5"/>
      <x v="9"/>
      <x v="74"/>
    </i>
    <i>
      <x v="7"/>
      <x v="1"/>
      <x v="7"/>
      <x v="6"/>
      <x v="10"/>
      <x v="70"/>
    </i>
    <i>
      <x v="8"/>
      <x v="2"/>
      <x v="8"/>
      <x v="7"/>
      <x v="12"/>
      <x v="22"/>
    </i>
    <i>
      <x v="9"/>
      <x v="2"/>
      <x v="9"/>
      <x v="8"/>
      <x v="11"/>
      <x v="23"/>
    </i>
    <i>
      <x v="10"/>
      <x v="1"/>
      <x v="10"/>
      <x v="9"/>
      <x v="14"/>
      <x v="15"/>
    </i>
    <i>
      <x v="11"/>
      <x v="2"/>
      <x v="11"/>
      <x v="10"/>
      <x v="15"/>
      <x v="75"/>
    </i>
    <i>
      <x v="12"/>
      <x v="2"/>
      <x v="12"/>
      <x v="11"/>
      <x v="16"/>
      <x v="48"/>
    </i>
    <i>
      <x v="13"/>
      <x v="2"/>
      <x v="13"/>
      <x v="12"/>
      <x v="1"/>
      <x v="29"/>
    </i>
    <i>
      <x v="14"/>
      <x v="2"/>
      <x v="14"/>
      <x v="13"/>
      <x v="17"/>
      <x/>
    </i>
    <i>
      <x v="15"/>
      <x v="2"/>
      <x v="15"/>
      <x v="14"/>
      <x v="18"/>
      <x v="92"/>
    </i>
    <i>
      <x v="16"/>
      <x v="2"/>
      <x v="16"/>
      <x v="15"/>
      <x v="19"/>
      <x v="38"/>
    </i>
    <i>
      <x v="17"/>
      <x v="2"/>
      <x v="17"/>
      <x v="16"/>
      <x v="3"/>
      <x v="52"/>
    </i>
    <i>
      <x v="18"/>
      <x v="1"/>
      <x v="18"/>
      <x v="71"/>
      <x v="13"/>
      <x v="19"/>
    </i>
    <i>
      <x v="19"/>
      <x v="1"/>
      <x v="19"/>
      <x v="71"/>
      <x v="134"/>
      <x v="133"/>
    </i>
    <i>
      <x v="20"/>
      <x v="4"/>
      <x v="20"/>
      <x v="81"/>
      <x v="139"/>
      <x v="138"/>
    </i>
    <i>
      <x v="21"/>
      <x v="2"/>
      <x v="21"/>
      <x v="17"/>
      <x v="21"/>
      <x v="85"/>
    </i>
    <i>
      <x v="22"/>
      <x v="2"/>
      <x v="22"/>
      <x v="18"/>
      <x v="22"/>
      <x v="10"/>
    </i>
    <i>
      <x v="23"/>
      <x v="1"/>
      <x v="23"/>
      <x v="19"/>
      <x v="24"/>
      <x v="21"/>
    </i>
    <i>
      <x v="24"/>
      <x v="1"/>
      <x v="24"/>
      <x v="71"/>
      <x v="23"/>
      <x v="142"/>
    </i>
    <i>
      <x v="26"/>
      <x v="2"/>
      <x v="25"/>
      <x v="20"/>
      <x v="20"/>
      <x v="43"/>
    </i>
    <i>
      <x v="27"/>
      <x v="2"/>
      <x v="26"/>
      <x v="21"/>
      <x v="27"/>
      <x v="25"/>
    </i>
    <i>
      <x v="28"/>
      <x v="1"/>
      <x v="27"/>
      <x v="22"/>
      <x v="28"/>
      <x v="4"/>
    </i>
    <i>
      <x v="29"/>
      <x v="2"/>
      <x v="28"/>
      <x v="23"/>
      <x v="29"/>
      <x v="14"/>
    </i>
    <i>
      <x v="30"/>
      <x v="2"/>
      <x v="29"/>
      <x v="24"/>
      <x v="30"/>
      <x v="80"/>
    </i>
    <i>
      <x v="31"/>
      <x v="1"/>
      <x v="30"/>
      <x v="25"/>
      <x v="31"/>
      <x v="73"/>
    </i>
    <i>
      <x v="32"/>
      <x v="1"/>
      <x v="31"/>
      <x v="71"/>
      <x v="26"/>
      <x v="46"/>
    </i>
    <i>
      <x v="33"/>
      <x v="4"/>
      <x v="32"/>
      <x v="77"/>
      <x v="132"/>
      <x v="131"/>
    </i>
    <i>
      <x v="35"/>
      <x v="2"/>
      <x v="33"/>
      <x v="26"/>
      <x v="33"/>
      <x v="5"/>
    </i>
    <i>
      <x v="36"/>
      <x v="2"/>
      <x v="34"/>
      <x v="27"/>
      <x v="34"/>
      <x v="8"/>
    </i>
    <i>
      <x v="37"/>
      <x v="2"/>
      <x v="35"/>
      <x v="28"/>
      <x v="25"/>
      <x v="55"/>
    </i>
    <i>
      <x v="39"/>
      <x v="1"/>
      <x v="36"/>
      <x v="29"/>
      <x v="37"/>
      <x v="20"/>
    </i>
    <i>
      <x v="40"/>
      <x v="2"/>
      <x v="37"/>
      <x v="29"/>
      <x v="37"/>
      <x v="26"/>
    </i>
    <i>
      <x v="44"/>
      <x v="2"/>
      <x v="38"/>
      <x v="30"/>
      <x v="39"/>
      <x v="37"/>
    </i>
    <i>
      <x v="45"/>
      <x v="2"/>
      <x v="39"/>
      <x v="31"/>
      <x v="43"/>
      <x v="89"/>
    </i>
    <i>
      <x v="49"/>
      <x v="1"/>
      <x v="40"/>
      <x v="32"/>
      <x v="44"/>
      <x v="57"/>
    </i>
    <i>
      <x v="50"/>
      <x v="4"/>
      <x v="41"/>
      <x v="33"/>
      <x v="45"/>
      <x v="61"/>
    </i>
    <i>
      <x v="54"/>
      <x v="1"/>
      <x v="42"/>
      <x v="34"/>
      <x v="51"/>
      <x v="93"/>
    </i>
    <i>
      <x v="55"/>
      <x v="2"/>
      <x v="43"/>
      <x v="35"/>
      <x v="50"/>
      <x v="56"/>
    </i>
    <i>
      <x v="56"/>
      <x v="2"/>
      <x v="44"/>
      <x v="36"/>
      <x v="52"/>
      <x v="82"/>
    </i>
    <i>
      <x v="57"/>
      <x v="1"/>
      <x v="45"/>
      <x v="71"/>
      <x v="49"/>
      <x v="72"/>
    </i>
    <i>
      <x v="61"/>
      <x v="4"/>
      <x v="46"/>
      <x v="37"/>
      <x v="53"/>
      <x v="39"/>
    </i>
    <i>
      <x v="62"/>
      <x v="4"/>
      <x v="47"/>
      <x v="38"/>
      <x v="54"/>
      <x v="24"/>
    </i>
    <i>
      <x v="65"/>
      <x v="1"/>
      <x v="48"/>
      <x v="42"/>
      <x v="38"/>
      <x v="17"/>
    </i>
    <i>
      <x v="66"/>
      <x v="1"/>
      <x v="49"/>
      <x v="39"/>
      <x v="56"/>
      <x v="60"/>
    </i>
    <i>
      <x v="67"/>
      <x v="1"/>
      <x v="50"/>
      <x v="41"/>
      <x v="58"/>
      <x v="64"/>
    </i>
    <i>
      <x v="68"/>
      <x v="1"/>
      <x v="51"/>
      <x v="40"/>
      <x v="40"/>
      <x v="40"/>
    </i>
    <i>
      <x v="69"/>
      <x v="2"/>
      <x v="52"/>
      <x v="43"/>
      <x v="63"/>
      <x v="53"/>
    </i>
    <i>
      <x v="70"/>
      <x v="1"/>
      <x v="53"/>
      <x v="44"/>
      <x v="64"/>
      <x v="13"/>
    </i>
    <i>
      <x v="71"/>
      <x v="4"/>
      <x v="54"/>
      <x v="71"/>
      <x v="59"/>
      <x v="16"/>
    </i>
    <i>
      <x v="72"/>
      <x v="1"/>
      <x v="55"/>
      <x v="71"/>
      <x v="62"/>
      <x v="68"/>
    </i>
    <i>
      <x v="75"/>
      <x v="2"/>
      <x v="56"/>
      <x v="45"/>
      <x v="65"/>
      <x v="32"/>
    </i>
    <i>
      <x v="76"/>
      <x v="4"/>
      <x v="57"/>
      <x v="46"/>
      <x v="61"/>
      <x v="18"/>
    </i>
    <i>
      <x v="77"/>
      <x v="4"/>
      <x v="58"/>
      <x v="47"/>
      <x v="68"/>
      <x v="65"/>
    </i>
    <i>
      <x v="78"/>
      <x v="4"/>
      <x v="59"/>
      <x v="48"/>
      <x v="69"/>
      <x v="81"/>
    </i>
    <i>
      <x v="79"/>
      <x v="1"/>
      <x v="60"/>
      <x v="49"/>
      <x v="67"/>
      <x v="83"/>
    </i>
    <i>
      <x v="80"/>
      <x v="1"/>
      <x v="61"/>
      <x v="50"/>
      <x v="71"/>
      <x v="33"/>
    </i>
    <i>
      <x v="81"/>
      <x v="1"/>
      <x v="62"/>
      <x v="51"/>
      <x v="73"/>
      <x v="63"/>
    </i>
    <i>
      <x v="83"/>
      <x v="2"/>
      <x v="63"/>
      <x v="52"/>
      <x v="36"/>
      <x v="30"/>
    </i>
    <i>
      <x v="84"/>
      <x v="1"/>
      <x v="64"/>
      <x v="53"/>
      <x v="74"/>
      <x v="3"/>
    </i>
    <i>
      <x v="85"/>
      <x v="2"/>
      <x v="65"/>
      <x v="54"/>
      <x v="75"/>
      <x v="2"/>
    </i>
    <i>
      <x v="86"/>
      <x v="2"/>
      <x v="66"/>
      <x v="55"/>
      <x v="60"/>
      <x v="45"/>
    </i>
    <i>
      <x v="87"/>
      <x v="2"/>
      <x v="67"/>
      <x v="56"/>
      <x v="77"/>
      <x v="54"/>
    </i>
    <i>
      <x v="88"/>
      <x v="4"/>
      <x v="68"/>
      <x v="48"/>
      <x v="143"/>
      <x v="145"/>
    </i>
    <i>
      <x v="91"/>
      <x v="2"/>
      <x v="69"/>
      <x v="57"/>
      <x v="57"/>
      <x v="66"/>
    </i>
    <i>
      <x v="92"/>
      <x v="1"/>
      <x v="70"/>
      <x v="58"/>
      <x v="42"/>
      <x v="69"/>
    </i>
    <i>
      <x v="93"/>
      <x v="2"/>
      <x v="71"/>
      <x v="59"/>
      <x v="79"/>
      <x v="31"/>
    </i>
    <i>
      <x v="94"/>
      <x v="2"/>
      <x v="72"/>
      <x v="60"/>
      <x v="80"/>
      <x v="27"/>
    </i>
    <i>
      <x v="95"/>
      <x v="4"/>
      <x v="73"/>
      <x v="61"/>
      <x v="81"/>
      <x v="79"/>
    </i>
    <i>
      <x v="96"/>
      <x v="1"/>
      <x v="74"/>
      <x v="62"/>
      <x v="84"/>
      <x v="7"/>
    </i>
    <i>
      <x v="97"/>
      <x v="4"/>
      <x v="75"/>
      <x v="71"/>
      <x v="83"/>
      <x v="11"/>
    </i>
    <i>
      <x v="98"/>
      <x v="2"/>
      <x v="76"/>
      <x v="71"/>
      <x v="138"/>
      <x v="137"/>
    </i>
    <i>
      <x v="100"/>
      <x v="4"/>
      <x v="77"/>
      <x v="63"/>
      <x v="78"/>
      <x v="1"/>
    </i>
    <i>
      <x v="101"/>
      <x v="4"/>
      <x v="78"/>
      <x v="64"/>
      <x v="82"/>
      <x v="67"/>
    </i>
    <i>
      <x v="102"/>
      <x v="4"/>
      <x v="79"/>
      <x v="65"/>
      <x v="76"/>
      <x v="94"/>
    </i>
    <i>
      <x v="103"/>
      <x v="4"/>
      <x v="80"/>
      <x v="66"/>
      <x v="4"/>
      <x v="42"/>
    </i>
    <i>
      <x v="104"/>
      <x v="1"/>
      <x v="81"/>
      <x v="66"/>
      <x v="86"/>
      <x v="28"/>
    </i>
    <i>
      <x v="105"/>
      <x v="2"/>
      <x v="82"/>
      <x v="67"/>
      <x v="87"/>
      <x v="84"/>
    </i>
    <i>
      <x v="106"/>
      <x v="4"/>
      <x v="83"/>
      <x v="68"/>
      <x v="70"/>
      <x v="44"/>
    </i>
    <i>
      <x v="107"/>
      <x v="1"/>
      <x v="84"/>
      <x v="69"/>
      <x v="88"/>
      <x v="12"/>
    </i>
    <i>
      <x v="108"/>
      <x v="1"/>
      <x v="85"/>
      <x v="71"/>
      <x v="85"/>
      <x v="6"/>
    </i>
    <i>
      <x v="109"/>
      <x v="1"/>
      <x v="86"/>
      <x v="71"/>
      <x v="144"/>
      <x v="146"/>
    </i>
    <i>
      <x v="112"/>
      <x v="2"/>
      <x v="87"/>
      <x v="70"/>
      <x v="90"/>
      <x v="58"/>
    </i>
    <i>
      <x v="113"/>
      <x v="4"/>
      <x v="88"/>
      <x v="79"/>
      <x v="135"/>
      <x v="134"/>
    </i>
    <i>
      <x v="114"/>
      <x v="4"/>
      <x v="89"/>
      <x v="80"/>
      <x v="136"/>
      <x v="135"/>
    </i>
    <i>
      <x v="115"/>
      <x v="2"/>
      <x v="90"/>
      <x v="71"/>
      <x v="137"/>
      <x v="136"/>
    </i>
    <i>
      <x v="116"/>
      <x v="4"/>
      <x v="91"/>
      <x v="71"/>
      <x v="72"/>
      <x v="91"/>
    </i>
    <i>
      <x v="117"/>
      <x v="2"/>
      <x v="92"/>
      <x v="71"/>
      <x v="89"/>
      <x v="59"/>
    </i>
    <i>
      <x v="118"/>
      <x v="2"/>
      <x v="93"/>
      <x v="71"/>
      <x v="89"/>
      <x v="71"/>
    </i>
    <i>
      <x v="119"/>
      <x v="2"/>
      <x v="94"/>
      <x v="71"/>
      <x v="120"/>
      <x v="88"/>
    </i>
    <i>
      <x v="120"/>
      <x v="1"/>
      <x v="95"/>
      <x v="71"/>
      <x v="94"/>
      <x v="90"/>
    </i>
    <i>
      <x v="121"/>
      <x v="4"/>
      <x v="96"/>
      <x v="72"/>
      <x v="95"/>
      <x v="34"/>
    </i>
    <i>
      <x v="122"/>
      <x v="2"/>
      <x v="97"/>
      <x v="83"/>
      <x v="99"/>
      <x v="62"/>
    </i>
    <i>
      <x v="123"/>
      <x v="2"/>
      <x v="98"/>
      <x v="71"/>
      <x v="97"/>
      <x v="35"/>
    </i>
    <i>
      <x v="124"/>
      <x v="2"/>
      <x v="99"/>
      <x v="73"/>
      <x v="98"/>
      <x v="127"/>
    </i>
    <i>
      <x v="125"/>
      <x v="4"/>
      <x v="100"/>
      <x v="71"/>
      <x v="121"/>
      <x v="96"/>
    </i>
    <i>
      <x v="126"/>
      <x v="4"/>
      <x v="101"/>
      <x v="71"/>
      <x v="122"/>
      <x v="97"/>
    </i>
    <i>
      <x v="127"/>
      <x v="2"/>
      <x v="102"/>
      <x v="71"/>
      <x v="123"/>
      <x v="208"/>
    </i>
    <i>
      <x v="128"/>
      <x v="2"/>
      <x v="103"/>
      <x v="71"/>
      <x v="124"/>
      <x v="99"/>
    </i>
    <i>
      <x v="129"/>
      <x v="4"/>
      <x v="104"/>
      <x v="71"/>
      <x v="125"/>
      <x v="100"/>
    </i>
    <i>
      <x v="130"/>
      <x v="1"/>
      <x v="105"/>
      <x v="71"/>
      <x v="126"/>
      <x v="101"/>
    </i>
    <i>
      <x v="131"/>
      <x v="4"/>
      <x v="106"/>
      <x v="71"/>
      <x v="127"/>
      <x v="102"/>
    </i>
    <i>
      <x v="132"/>
      <x v="2"/>
      <x v="107"/>
      <x v="71"/>
      <x v="128"/>
      <x v="128"/>
    </i>
    <i>
      <x v="133"/>
      <x v="4"/>
      <x v="108"/>
      <x v="74"/>
      <x v="92"/>
      <x v="104"/>
    </i>
    <i>
      <x v="134"/>
      <x v="2"/>
      <x v="109"/>
      <x v="75"/>
      <x v="92"/>
      <x v="143"/>
    </i>
    <i>
      <x v="135"/>
      <x v="1"/>
      <x v="110"/>
      <x v="71"/>
      <x v="100"/>
      <x v="106"/>
    </i>
    <i>
      <x v="136"/>
      <x v="2"/>
      <x v="111"/>
      <x v="71"/>
      <x v="129"/>
      <x v="129"/>
    </i>
    <i>
      <x v="137"/>
      <x v="2"/>
      <x v="112"/>
      <x v="71"/>
      <x v="130"/>
      <x v="209"/>
    </i>
    <i>
      <x v="138"/>
      <x v="2"/>
      <x v="113"/>
      <x v="71"/>
      <x v="101"/>
      <x v="109"/>
    </i>
    <i>
      <x v="139"/>
      <x v="2"/>
      <x v="114"/>
      <x v="71"/>
      <x v="101"/>
      <x v="110"/>
    </i>
    <i>
      <x v="140"/>
      <x v="4"/>
      <x v="115"/>
      <x v="71"/>
      <x v="131"/>
      <x v="111"/>
    </i>
    <i>
      <x v="141"/>
      <x v="4"/>
      <x v="116"/>
      <x v="84"/>
      <x v="158"/>
      <x v="163"/>
    </i>
    <i>
      <x v="142"/>
      <x v="4"/>
      <x v="117"/>
      <x v="76"/>
      <x v="109"/>
      <x v="119"/>
    </i>
    <i>
      <x v="143"/>
      <x v="2"/>
      <x v="118"/>
      <x v="71"/>
      <x v="103"/>
      <x v="113"/>
    </i>
    <i>
      <x v="144"/>
      <x v="1"/>
      <x v="119"/>
      <x v="71"/>
      <x v="104"/>
      <x v="114"/>
    </i>
    <i>
      <x v="145"/>
      <x v="2"/>
      <x v="120"/>
      <x v="71"/>
      <x v="105"/>
      <x v="115"/>
    </i>
    <i>
      <x v="146"/>
      <x v="2"/>
      <x v="121"/>
      <x v="71"/>
      <x v="106"/>
      <x v="116"/>
    </i>
    <i>
      <x v="147"/>
      <x v="2"/>
      <x v="122"/>
      <x v="71"/>
      <x v="107"/>
      <x v="117"/>
    </i>
    <i>
      <x v="148"/>
      <x v="4"/>
      <x v="123"/>
      <x v="71"/>
      <x v="110"/>
      <x v="118"/>
    </i>
    <i>
      <x v="149"/>
      <x v="4"/>
      <x v="124"/>
      <x v="82"/>
      <x v="145"/>
      <x v="147"/>
    </i>
    <i>
      <x v="150"/>
      <x v="4"/>
      <x v="125"/>
      <x v="71"/>
      <x v="147"/>
      <x v="149"/>
    </i>
    <i>
      <x v="151"/>
      <x v="4"/>
      <x v="126"/>
      <x v="71"/>
      <x v="148"/>
      <x v="206"/>
    </i>
    <i>
      <x v="152"/>
      <x v="1"/>
      <x v="127"/>
      <x v="71"/>
      <x v="149"/>
      <x v="151"/>
    </i>
    <i>
      <x v="153"/>
      <x v="2"/>
      <x v="128"/>
      <x v="71"/>
      <x v="150"/>
      <x v="152"/>
    </i>
    <i>
      <x v="154"/>
      <x v="4"/>
      <x v="129"/>
      <x v="71"/>
      <x v="150"/>
      <x v="153"/>
    </i>
    <i>
      <x v="155"/>
      <x v="2"/>
      <x v="130"/>
      <x v="71"/>
      <x v="151"/>
      <x v="154"/>
    </i>
    <i>
      <x v="156"/>
      <x v="4"/>
      <x v="131"/>
      <x v="71"/>
      <x v="152"/>
      <x v="155"/>
    </i>
    <i>
      <x v="157"/>
      <x v="2"/>
      <x v="132"/>
      <x v="71"/>
      <x v="153"/>
      <x v="156"/>
    </i>
    <i>
      <x v="158"/>
      <x v="2"/>
      <x v="133"/>
      <x v="71"/>
      <x v="151"/>
      <x v="157"/>
    </i>
    <i>
      <x v="159"/>
      <x v="2"/>
      <x v="134"/>
      <x v="71"/>
      <x v="153"/>
      <x v="158"/>
    </i>
    <i>
      <x v="160"/>
      <x v="2"/>
      <x v="135"/>
      <x v="71"/>
      <x v="154"/>
      <x v="159"/>
    </i>
    <i>
      <x v="161"/>
      <x v="2"/>
      <x v="136"/>
      <x v="71"/>
      <x v="155"/>
      <x v="160"/>
    </i>
    <i>
      <x v="162"/>
      <x v="4"/>
      <x v="137"/>
      <x v="71"/>
      <x v="156"/>
      <x v="161"/>
    </i>
    <i>
      <x v="163"/>
      <x v="2"/>
      <x v="138"/>
      <x v="71"/>
      <x v="157"/>
      <x v="162"/>
    </i>
    <i>
      <x v="164"/>
      <x v="2"/>
      <x v="139"/>
      <x v="85"/>
      <x v="159"/>
      <x v="164"/>
    </i>
    <i>
      <x v="165"/>
      <x v="2"/>
      <x v="140"/>
      <x v="85"/>
      <x v="129"/>
      <x v="165"/>
    </i>
    <i>
      <x v="166"/>
      <x v="2"/>
      <x v="141"/>
      <x v="85"/>
      <x v="160"/>
      <x v="166"/>
    </i>
    <i>
      <x v="167"/>
      <x v="2"/>
      <x v="142"/>
      <x v="85"/>
      <x v="129"/>
      <x v="167"/>
    </i>
    <i>
      <x v="168"/>
      <x v="4"/>
      <x v="143"/>
      <x v="85"/>
      <x v="131"/>
      <x v="168"/>
    </i>
    <i>
      <x v="169"/>
      <x v="4"/>
      <x v="144"/>
      <x v="85"/>
      <x v="131"/>
      <x v="169"/>
    </i>
    <i>
      <x v="170"/>
      <x v="4"/>
      <x v="145"/>
      <x v="85"/>
      <x v="160"/>
      <x v="170"/>
    </i>
    <i>
      <x v="171"/>
      <x v="4"/>
      <x v="146"/>
      <x v="85"/>
      <x v="161"/>
      <x v="171"/>
    </i>
    <i>
      <x v="172"/>
      <x v="4"/>
      <x v="147"/>
      <x v="85"/>
      <x v="162"/>
      <x v="172"/>
    </i>
    <i>
      <x v="173"/>
      <x v="1"/>
      <x v="148"/>
      <x v="85"/>
      <x v="163"/>
      <x v="173"/>
    </i>
    <i>
      <x v="174"/>
      <x v="1"/>
      <x v="149"/>
      <x v="85"/>
      <x v="164"/>
      <x v="174"/>
    </i>
    <i>
      <x v="175"/>
      <x v="2"/>
      <x v="150"/>
      <x v="86"/>
      <x v="165"/>
      <x v="176"/>
    </i>
    <i>
      <x v="176"/>
      <x v="2"/>
      <x v="151"/>
      <x v="86"/>
      <x v="165"/>
      <x v="177"/>
    </i>
    <i>
      <x v="177"/>
      <x v="1"/>
      <x v="152"/>
      <x v="87"/>
      <x v="167"/>
      <x v="179"/>
    </i>
    <i>
      <x v="178"/>
      <x v="4"/>
      <x v="153"/>
      <x v="87"/>
      <x v="166"/>
      <x v="180"/>
    </i>
    <i>
      <x v="179"/>
      <x v="1"/>
      <x v="154"/>
      <x v="88"/>
      <x v="169"/>
      <x v="181"/>
    </i>
    <i>
      <x v="180"/>
      <x v="2"/>
      <x v="155"/>
      <x v="88"/>
      <x v="170"/>
      <x v="182"/>
    </i>
    <i>
      <x v="181"/>
      <x v="3"/>
      <x v="156"/>
      <x v="88"/>
      <x v="171"/>
      <x v="183"/>
    </i>
    <i>
      <x v="182"/>
      <x v="2"/>
      <x v="157"/>
      <x v="89"/>
      <x v="162"/>
      <x v="184"/>
    </i>
    <i>
      <x v="183"/>
      <x v="4"/>
      <x v="158"/>
      <x v="89"/>
      <x v="124"/>
      <x v="185"/>
    </i>
    <i>
      <x v="184"/>
      <x v="2"/>
      <x v="159"/>
      <x v="89"/>
      <x v="172"/>
      <x v="186"/>
    </i>
    <i>
      <x v="185"/>
      <x v="4"/>
      <x v="160"/>
      <x v="89"/>
      <x v="173"/>
      <x v="187"/>
    </i>
    <i>
      <x v="186"/>
      <x v="1"/>
      <x v="161"/>
      <x v="89"/>
      <x v="189"/>
      <x v="210"/>
    </i>
    <i>
      <x v="187"/>
      <x v="4"/>
      <x v="162"/>
      <x v="89"/>
      <x v="175"/>
      <x v="189"/>
    </i>
    <i>
      <x v="188"/>
      <x v="2"/>
      <x v="163"/>
      <x v="89"/>
      <x v="176"/>
      <x v="190"/>
    </i>
    <i>
      <x v="189"/>
      <x v="2"/>
      <x v="164"/>
      <x v="89"/>
      <x v="177"/>
      <x v="191"/>
    </i>
    <i>
      <x v="190"/>
      <x v="2"/>
      <x v="165"/>
      <x v="89"/>
      <x v="178"/>
      <x v="192"/>
    </i>
    <i>
      <x v="191"/>
      <x v="4"/>
      <x v="166"/>
      <x v="89"/>
      <x v="179"/>
      <x v="193"/>
    </i>
    <i>
      <x v="192"/>
      <x v="4"/>
      <x v="167"/>
      <x v="89"/>
      <x v="180"/>
      <x v="194"/>
    </i>
    <i>
      <x v="193"/>
      <x v="4"/>
      <x v="168"/>
      <x v="91"/>
      <x v="192"/>
      <x v="207"/>
    </i>
    <i>
      <x v="194"/>
      <x v="2"/>
      <x v="169"/>
      <x v="92"/>
      <x v="181"/>
      <x v="195"/>
    </i>
    <i>
      <x v="195"/>
      <x v="4"/>
      <x v="170"/>
      <x v="92"/>
      <x v="182"/>
      <x v="196"/>
    </i>
    <i>
      <x v="196"/>
      <x v="2"/>
      <x v="171"/>
      <x v="92"/>
      <x v="183"/>
      <x v="197"/>
    </i>
    <i>
      <x v="197"/>
      <x v="1"/>
      <x v="172"/>
      <x v="92"/>
      <x v="184"/>
      <x v="198"/>
    </i>
    <i>
      <x v="198"/>
      <x v="1"/>
      <x v="173"/>
      <x v="92"/>
      <x v="193"/>
      <x v="199"/>
    </i>
    <i>
      <x v="199"/>
      <x v="2"/>
      <x v="174"/>
      <x v="92"/>
      <x v="186"/>
      <x v="200"/>
    </i>
    <i>
      <x v="200"/>
      <x v="1"/>
      <x v="175"/>
      <x v="92"/>
      <x v="187"/>
      <x v="201"/>
    </i>
    <i>
      <x v="201"/>
      <x v="2"/>
      <x v="176"/>
      <x v="92"/>
      <x v="188"/>
      <x v="202"/>
    </i>
    <i>
      <x v="202"/>
      <x v="2"/>
      <x v="177"/>
      <x v="93"/>
      <x v="190"/>
      <x v="203"/>
    </i>
    <i>
      <x v="203"/>
      <x v="4"/>
      <x v="178"/>
      <x v="93"/>
      <x v="191"/>
      <x v="204"/>
    </i>
    <i>
      <x v="204"/>
      <x v="2"/>
      <x v="179"/>
      <x v="93"/>
      <x v="192"/>
      <x v="205"/>
    </i>
    <i>
      <x v="205"/>
      <x v="3"/>
      <x v="180"/>
      <x v="94"/>
      <x v="176"/>
      <x v="212"/>
    </i>
    <i>
      <x v="207"/>
      <x v="1"/>
      <x v="181"/>
      <x v="71"/>
      <x v="115"/>
      <x v="122"/>
    </i>
    <i>
      <x v="208"/>
      <x v="1"/>
      <x v="182"/>
      <x v="71"/>
      <x v="116"/>
      <x v="123"/>
    </i>
    <i>
      <x v="209"/>
      <x v="1"/>
      <x v="183"/>
      <x v="71"/>
      <x v="117"/>
      <x v="124"/>
    </i>
    <i>
      <x v="210"/>
      <x v="1"/>
      <x v="184"/>
      <x v="71"/>
      <x v="118"/>
      <x v="125"/>
    </i>
    <i>
      <x v="211"/>
      <x v="1"/>
      <x v="185"/>
      <x v="71"/>
      <x v="119"/>
      <x v="126"/>
    </i>
    <i>
      <x v="212"/>
      <x v="1"/>
      <x v="186"/>
      <x v="71"/>
      <x v="166"/>
      <x v="178"/>
    </i>
    <i>
      <x v="213"/>
      <x v="1"/>
      <x v="187"/>
      <x v="94"/>
      <x v="194"/>
      <x v="213"/>
    </i>
    <i>
      <x v="214"/>
      <x v="1"/>
      <x v="188"/>
      <x v="71"/>
      <x v="140"/>
      <x v="141"/>
    </i>
    <i>
      <x v="215"/>
      <x v="3"/>
      <x v="189"/>
      <x v="71"/>
      <x v="32"/>
      <x v="36"/>
    </i>
    <i>
      <x v="216"/>
      <x v="3"/>
      <x v="190"/>
      <x v="71"/>
      <x v="35"/>
      <x v="36"/>
    </i>
    <i>
      <x v="217"/>
      <x v="3"/>
      <x v="191"/>
      <x v="71"/>
      <x v="41"/>
      <x v="36"/>
    </i>
    <i>
      <x v="218"/>
      <x v="3"/>
      <x v="192"/>
      <x v="71"/>
      <x v="55"/>
      <x v="36"/>
    </i>
    <i>
      <x v="219"/>
      <x v="3"/>
      <x v="193"/>
      <x v="71"/>
      <x v="66"/>
      <x v="36"/>
    </i>
    <i>
      <x v="220"/>
      <x v="3"/>
      <x v="194"/>
      <x v="71"/>
      <x v="111"/>
      <x v="36"/>
    </i>
    <i>
      <x v="221"/>
      <x v="3"/>
      <x v="195"/>
      <x v="71"/>
      <x v="112"/>
      <x v="120"/>
    </i>
    <i>
      <x v="222"/>
      <x v="3"/>
      <x v="196"/>
      <x v="71"/>
      <x v="113"/>
      <x v="120"/>
    </i>
    <i>
      <x v="223"/>
      <x v="1"/>
      <x v="197"/>
      <x v="78"/>
      <x v="114"/>
      <x v="132"/>
    </i>
    <i>
      <x v="224"/>
      <x v="3"/>
      <x v="198"/>
      <x v="71"/>
      <x v="146"/>
      <x v="148"/>
    </i>
    <i>
      <x v="225"/>
      <x v="3"/>
      <x v="199"/>
      <x v="95"/>
      <x v="195"/>
      <x v="214"/>
    </i>
    <i>
      <x v="226"/>
      <x v="1"/>
      <x v="200"/>
      <x v="71"/>
      <x v="168"/>
      <x v="49"/>
    </i>
    <i>
      <x v="227"/>
      <x v="1"/>
      <x v="201"/>
      <x v="71"/>
      <x v="47"/>
      <x v="50"/>
    </i>
    <i>
      <x v="228"/>
      <x v="1"/>
      <x v="203"/>
      <x v="71"/>
      <x v="48"/>
      <x v="51"/>
    </i>
    <i>
      <x v="229"/>
      <x v="2"/>
      <x v="204"/>
      <x v="71"/>
      <x v="141"/>
      <x v="139"/>
    </i>
    <i>
      <x v="230"/>
      <x v="3"/>
      <x v="205"/>
      <x v="71"/>
      <x v="142"/>
      <x v="144"/>
    </i>
    <i>
      <x v="231"/>
      <x v="1"/>
      <x v="206"/>
      <x v="71"/>
      <x v="196"/>
      <x v="86"/>
    </i>
    <i>
      <x v="232"/>
      <x v="1"/>
      <x v="207"/>
      <x v="94"/>
      <x v="92"/>
      <x v="215"/>
    </i>
    <i>
      <x v="233"/>
      <x v="1"/>
      <x v="208"/>
      <x v="94"/>
      <x v="92"/>
      <x v="216"/>
    </i>
    <i>
      <x v="234"/>
      <x v="1"/>
      <x v="209"/>
      <x v="94"/>
      <x v="92"/>
      <x v="217"/>
    </i>
    <i>
      <x v="235"/>
      <x v="1"/>
      <x v="210"/>
      <x v="71"/>
      <x v="92"/>
      <x v="175"/>
    </i>
    <i>
      <x v="236"/>
      <x/>
      <x v="202"/>
      <x v="71"/>
      <x v="92"/>
      <x v="95"/>
    </i>
    <i t="grand">
      <x/>
    </i>
  </rowItems>
  <colItems count="1">
    <i/>
  </colItems>
  <dataFields count="1">
    <dataField name="データの個数 : 蔵書番号" fld="0" subtotal="count" baseField="0" baseItem="0"/>
  </dataFields>
  <formats count="927">
    <format dxfId="1046">
      <pivotArea dataOnly="0" labelOnly="1" outline="0" fieldPosition="0">
        <references count="4">
          <reference field="0" count="1" selected="0">
            <x v="0"/>
          </reference>
          <reference field="3" count="1" selected="0">
            <x v="0"/>
          </reference>
          <reference field="18" count="1">
            <x v="71"/>
          </reference>
          <reference field="22" count="1" selected="0">
            <x v="1"/>
          </reference>
        </references>
      </pivotArea>
    </format>
    <format dxfId="1045">
      <pivotArea dataOnly="0" labelOnly="1" outline="0" fieldPosition="0">
        <references count="4">
          <reference field="0" count="1" selected="0">
            <x v="1"/>
          </reference>
          <reference field="3" count="1" selected="0">
            <x v="1"/>
          </reference>
          <reference field="18" count="1">
            <x v="0"/>
          </reference>
          <reference field="22" count="1" selected="0">
            <x v="1"/>
          </reference>
        </references>
      </pivotArea>
    </format>
    <format dxfId="1044">
      <pivotArea dataOnly="0" labelOnly="1" outline="0" fieldPosition="0">
        <references count="4">
          <reference field="0" count="1" selected="0">
            <x v="2"/>
          </reference>
          <reference field="3" count="1" selected="0">
            <x v="2"/>
          </reference>
          <reference field="18" count="1">
            <x v="1"/>
          </reference>
          <reference field="22" count="1" selected="0">
            <x v="1"/>
          </reference>
        </references>
      </pivotArea>
    </format>
    <format dxfId="1043">
      <pivotArea dataOnly="0" labelOnly="1" outline="0" fieldPosition="0">
        <references count="4">
          <reference field="0" count="1" selected="0">
            <x v="3"/>
          </reference>
          <reference field="3" count="1" selected="0">
            <x v="3"/>
          </reference>
          <reference field="18" count="1">
            <x v="2"/>
          </reference>
          <reference field="22" count="1" selected="0">
            <x v="2"/>
          </reference>
        </references>
      </pivotArea>
    </format>
    <format dxfId="1042">
      <pivotArea dataOnly="0" labelOnly="1" outline="0" fieldPosition="0">
        <references count="4">
          <reference field="0" count="1" selected="0">
            <x v="4"/>
          </reference>
          <reference field="3" count="1" selected="0">
            <x v="4"/>
          </reference>
          <reference field="18" count="1">
            <x v="3"/>
          </reference>
          <reference field="22" count="1" selected="0">
            <x v="1"/>
          </reference>
        </references>
      </pivotArea>
    </format>
    <format dxfId="1041">
      <pivotArea dataOnly="0" labelOnly="1" outline="0" fieldPosition="0">
        <references count="4">
          <reference field="0" count="1" selected="0">
            <x v="5"/>
          </reference>
          <reference field="3" count="1" selected="0">
            <x v="5"/>
          </reference>
          <reference field="18" count="1">
            <x v="4"/>
          </reference>
          <reference field="22" count="1" selected="0">
            <x v="2"/>
          </reference>
        </references>
      </pivotArea>
    </format>
    <format dxfId="1040">
      <pivotArea dataOnly="0" labelOnly="1" outline="0" fieldPosition="0">
        <references count="4">
          <reference field="0" count="1" selected="0">
            <x v="6"/>
          </reference>
          <reference field="3" count="1" selected="0">
            <x v="6"/>
          </reference>
          <reference field="18" count="1">
            <x v="5"/>
          </reference>
          <reference field="22" count="1" selected="0">
            <x v="1"/>
          </reference>
        </references>
      </pivotArea>
    </format>
    <format dxfId="1039">
      <pivotArea dataOnly="0" labelOnly="1" outline="0" fieldPosition="0">
        <references count="4">
          <reference field="0" count="1" selected="0">
            <x v="7"/>
          </reference>
          <reference field="3" count="1" selected="0">
            <x v="7"/>
          </reference>
          <reference field="18" count="1">
            <x v="6"/>
          </reference>
          <reference field="22" count="1" selected="0">
            <x v="1"/>
          </reference>
        </references>
      </pivotArea>
    </format>
    <format dxfId="1038">
      <pivotArea dataOnly="0" labelOnly="1" outline="0" fieldPosition="0">
        <references count="4">
          <reference field="0" count="1" selected="0">
            <x v="8"/>
          </reference>
          <reference field="3" count="1" selected="0">
            <x v="8"/>
          </reference>
          <reference field="18" count="1">
            <x v="7"/>
          </reference>
          <reference field="22" count="1" selected="0">
            <x v="2"/>
          </reference>
        </references>
      </pivotArea>
    </format>
    <format dxfId="1037">
      <pivotArea dataOnly="0" labelOnly="1" outline="0" fieldPosition="0">
        <references count="4">
          <reference field="0" count="1" selected="0">
            <x v="9"/>
          </reference>
          <reference field="3" count="1" selected="0">
            <x v="9"/>
          </reference>
          <reference field="18" count="1">
            <x v="8"/>
          </reference>
          <reference field="22" count="1" selected="0">
            <x v="2"/>
          </reference>
        </references>
      </pivotArea>
    </format>
    <format dxfId="1036">
      <pivotArea dataOnly="0" labelOnly="1" outline="0" fieldPosition="0">
        <references count="4">
          <reference field="0" count="1" selected="0">
            <x v="10"/>
          </reference>
          <reference field="3" count="1" selected="0">
            <x v="10"/>
          </reference>
          <reference field="18" count="1">
            <x v="9"/>
          </reference>
          <reference field="22" count="1" selected="0">
            <x v="1"/>
          </reference>
        </references>
      </pivotArea>
    </format>
    <format dxfId="1035">
      <pivotArea dataOnly="0" labelOnly="1" outline="0" fieldPosition="0">
        <references count="4">
          <reference field="0" count="1" selected="0">
            <x v="11"/>
          </reference>
          <reference field="3" count="1" selected="0">
            <x v="11"/>
          </reference>
          <reference field="18" count="1">
            <x v="10"/>
          </reference>
          <reference field="22" count="1" selected="0">
            <x v="2"/>
          </reference>
        </references>
      </pivotArea>
    </format>
    <format dxfId="1034">
      <pivotArea dataOnly="0" labelOnly="1" outline="0" fieldPosition="0">
        <references count="4">
          <reference field="0" count="1" selected="0">
            <x v="12"/>
          </reference>
          <reference field="3" count="1" selected="0">
            <x v="12"/>
          </reference>
          <reference field="18" count="1">
            <x v="11"/>
          </reference>
          <reference field="22" count="1" selected="0">
            <x v="2"/>
          </reference>
        </references>
      </pivotArea>
    </format>
    <format dxfId="1033">
      <pivotArea dataOnly="0" labelOnly="1" outline="0" fieldPosition="0">
        <references count="4">
          <reference field="0" count="1" selected="0">
            <x v="13"/>
          </reference>
          <reference field="3" count="1" selected="0">
            <x v="13"/>
          </reference>
          <reference field="18" count="1">
            <x v="12"/>
          </reference>
          <reference field="22" count="1" selected="0">
            <x v="2"/>
          </reference>
        </references>
      </pivotArea>
    </format>
    <format dxfId="1032">
      <pivotArea dataOnly="0" labelOnly="1" outline="0" fieldPosition="0">
        <references count="4">
          <reference field="0" count="1" selected="0">
            <x v="14"/>
          </reference>
          <reference field="3" count="1" selected="0">
            <x v="14"/>
          </reference>
          <reference field="18" count="1">
            <x v="13"/>
          </reference>
          <reference field="22" count="1" selected="0">
            <x v="2"/>
          </reference>
        </references>
      </pivotArea>
    </format>
    <format dxfId="1031">
      <pivotArea dataOnly="0" labelOnly="1" outline="0" fieldPosition="0">
        <references count="4">
          <reference field="0" count="1" selected="0">
            <x v="15"/>
          </reference>
          <reference field="3" count="1" selected="0">
            <x v="15"/>
          </reference>
          <reference field="18" count="1">
            <x v="14"/>
          </reference>
          <reference field="22" count="1" selected="0">
            <x v="2"/>
          </reference>
        </references>
      </pivotArea>
    </format>
    <format dxfId="1030">
      <pivotArea dataOnly="0" labelOnly="1" outline="0" fieldPosition="0">
        <references count="4">
          <reference field="0" count="1" selected="0">
            <x v="16"/>
          </reference>
          <reference field="3" count="1" selected="0">
            <x v="16"/>
          </reference>
          <reference field="18" count="1">
            <x v="15"/>
          </reference>
          <reference field="22" count="1" selected="0">
            <x v="2"/>
          </reference>
        </references>
      </pivotArea>
    </format>
    <format dxfId="1029">
      <pivotArea dataOnly="0" labelOnly="1" outline="0" fieldPosition="0">
        <references count="4">
          <reference field="0" count="1" selected="0">
            <x v="17"/>
          </reference>
          <reference field="3" count="1" selected="0">
            <x v="17"/>
          </reference>
          <reference field="18" count="1">
            <x v="16"/>
          </reference>
          <reference field="22" count="1" selected="0">
            <x v="2"/>
          </reference>
        </references>
      </pivotArea>
    </format>
    <format dxfId="1028">
      <pivotArea dataOnly="0" labelOnly="1" outline="0" fieldPosition="0">
        <references count="4">
          <reference field="0" count="1" selected="0">
            <x v="18"/>
          </reference>
          <reference field="3" count="1" selected="0">
            <x v="18"/>
          </reference>
          <reference field="18" count="1">
            <x v="71"/>
          </reference>
          <reference field="22" count="1" selected="0">
            <x v="1"/>
          </reference>
        </references>
      </pivotArea>
    </format>
    <format dxfId="1027">
      <pivotArea dataOnly="0" labelOnly="1" outline="0" fieldPosition="0">
        <references count="4">
          <reference field="0" count="1" selected="0">
            <x v="20"/>
          </reference>
          <reference field="3" count="1" selected="0">
            <x v="20"/>
          </reference>
          <reference field="18" count="1">
            <x v="81"/>
          </reference>
          <reference field="22" count="1" selected="0">
            <x v="4"/>
          </reference>
        </references>
      </pivotArea>
    </format>
    <format dxfId="1026">
      <pivotArea dataOnly="0" labelOnly="1" outline="0" fieldPosition="0">
        <references count="4">
          <reference field="0" count="1" selected="0">
            <x v="21"/>
          </reference>
          <reference field="3" count="1" selected="0">
            <x v="21"/>
          </reference>
          <reference field="18" count="1">
            <x v="17"/>
          </reference>
          <reference field="22" count="1" selected="0">
            <x v="2"/>
          </reference>
        </references>
      </pivotArea>
    </format>
    <format dxfId="1025">
      <pivotArea dataOnly="0" labelOnly="1" outline="0" fieldPosition="0">
        <references count="4">
          <reference field="0" count="1" selected="0">
            <x v="22"/>
          </reference>
          <reference field="3" count="1" selected="0">
            <x v="22"/>
          </reference>
          <reference field="18" count="1">
            <x v="18"/>
          </reference>
          <reference field="22" count="1" selected="0">
            <x v="2"/>
          </reference>
        </references>
      </pivotArea>
    </format>
    <format dxfId="1024">
      <pivotArea dataOnly="0" labelOnly="1" outline="0" fieldPosition="0">
        <references count="4">
          <reference field="0" count="1" selected="0">
            <x v="23"/>
          </reference>
          <reference field="3" count="1" selected="0">
            <x v="23"/>
          </reference>
          <reference field="18" count="1">
            <x v="19"/>
          </reference>
          <reference field="22" count="1" selected="0">
            <x v="1"/>
          </reference>
        </references>
      </pivotArea>
    </format>
    <format dxfId="1023">
      <pivotArea dataOnly="0" labelOnly="1" outline="0" fieldPosition="0">
        <references count="4">
          <reference field="0" count="1" selected="0">
            <x v="24"/>
          </reference>
          <reference field="3" count="1" selected="0">
            <x v="24"/>
          </reference>
          <reference field="18" count="1">
            <x v="71"/>
          </reference>
          <reference field="22" count="1" selected="0">
            <x v="1"/>
          </reference>
        </references>
      </pivotArea>
    </format>
    <format dxfId="1022">
      <pivotArea dataOnly="0" labelOnly="1" outline="0" fieldPosition="0">
        <references count="4">
          <reference field="0" count="1" selected="0">
            <x v="26"/>
          </reference>
          <reference field="3" count="1" selected="0">
            <x v="25"/>
          </reference>
          <reference field="18" count="1">
            <x v="20"/>
          </reference>
          <reference field="22" count="1" selected="0">
            <x v="2"/>
          </reference>
        </references>
      </pivotArea>
    </format>
    <format dxfId="1021">
      <pivotArea dataOnly="0" labelOnly="1" outline="0" fieldPosition="0">
        <references count="4">
          <reference field="0" count="1" selected="0">
            <x v="27"/>
          </reference>
          <reference field="3" count="1" selected="0">
            <x v="26"/>
          </reference>
          <reference field="18" count="1">
            <x v="21"/>
          </reference>
          <reference field="22" count="1" selected="0">
            <x v="2"/>
          </reference>
        </references>
      </pivotArea>
    </format>
    <format dxfId="1020">
      <pivotArea dataOnly="0" labelOnly="1" outline="0" fieldPosition="0">
        <references count="4">
          <reference field="0" count="1" selected="0">
            <x v="28"/>
          </reference>
          <reference field="3" count="1" selected="0">
            <x v="27"/>
          </reference>
          <reference field="18" count="1">
            <x v="22"/>
          </reference>
          <reference field="22" count="1" selected="0">
            <x v="1"/>
          </reference>
        </references>
      </pivotArea>
    </format>
    <format dxfId="1019">
      <pivotArea dataOnly="0" labelOnly="1" outline="0" fieldPosition="0">
        <references count="4">
          <reference field="0" count="1" selected="0">
            <x v="29"/>
          </reference>
          <reference field="3" count="1" selected="0">
            <x v="28"/>
          </reference>
          <reference field="18" count="1">
            <x v="23"/>
          </reference>
          <reference field="22" count="1" selected="0">
            <x v="2"/>
          </reference>
        </references>
      </pivotArea>
    </format>
    <format dxfId="1018">
      <pivotArea dataOnly="0" labelOnly="1" outline="0" fieldPosition="0">
        <references count="4">
          <reference field="0" count="1" selected="0">
            <x v="30"/>
          </reference>
          <reference field="3" count="1" selected="0">
            <x v="29"/>
          </reference>
          <reference field="18" count="1">
            <x v="24"/>
          </reference>
          <reference field="22" count="1" selected="0">
            <x v="2"/>
          </reference>
        </references>
      </pivotArea>
    </format>
    <format dxfId="1017">
      <pivotArea dataOnly="0" labelOnly="1" outline="0" fieldPosition="0">
        <references count="4">
          <reference field="0" count="1" selected="0">
            <x v="31"/>
          </reference>
          <reference field="3" count="1" selected="0">
            <x v="30"/>
          </reference>
          <reference field="18" count="1">
            <x v="25"/>
          </reference>
          <reference field="22" count="1" selected="0">
            <x v="1"/>
          </reference>
        </references>
      </pivotArea>
    </format>
    <format dxfId="1016">
      <pivotArea dataOnly="0" labelOnly="1" outline="0" fieldPosition="0">
        <references count="4">
          <reference field="0" count="1" selected="0">
            <x v="32"/>
          </reference>
          <reference field="3" count="1" selected="0">
            <x v="31"/>
          </reference>
          <reference field="18" count="1">
            <x v="71"/>
          </reference>
          <reference field="22" count="1" selected="0">
            <x v="1"/>
          </reference>
        </references>
      </pivotArea>
    </format>
    <format dxfId="1015">
      <pivotArea dataOnly="0" labelOnly="1" outline="0" fieldPosition="0">
        <references count="4">
          <reference field="0" count="1" selected="0">
            <x v="33"/>
          </reference>
          <reference field="3" count="1" selected="0">
            <x v="32"/>
          </reference>
          <reference field="18" count="1">
            <x v="77"/>
          </reference>
          <reference field="22" count="1" selected="0">
            <x v="4"/>
          </reference>
        </references>
      </pivotArea>
    </format>
    <format dxfId="1014">
      <pivotArea dataOnly="0" labelOnly="1" outline="0" fieldPosition="0">
        <references count="4">
          <reference field="0" count="1" selected="0">
            <x v="35"/>
          </reference>
          <reference field="3" count="1" selected="0">
            <x v="33"/>
          </reference>
          <reference field="18" count="1">
            <x v="26"/>
          </reference>
          <reference field="22" count="1" selected="0">
            <x v="2"/>
          </reference>
        </references>
      </pivotArea>
    </format>
    <format dxfId="1013">
      <pivotArea dataOnly="0" labelOnly="1" outline="0" fieldPosition="0">
        <references count="4">
          <reference field="0" count="1" selected="0">
            <x v="36"/>
          </reference>
          <reference field="3" count="1" selected="0">
            <x v="34"/>
          </reference>
          <reference field="18" count="1">
            <x v="27"/>
          </reference>
          <reference field="22" count="1" selected="0">
            <x v="2"/>
          </reference>
        </references>
      </pivotArea>
    </format>
    <format dxfId="1012">
      <pivotArea dataOnly="0" labelOnly="1" outline="0" fieldPosition="0">
        <references count="4">
          <reference field="0" count="1" selected="0">
            <x v="37"/>
          </reference>
          <reference field="3" count="1" selected="0">
            <x v="35"/>
          </reference>
          <reference field="18" count="1">
            <x v="28"/>
          </reference>
          <reference field="22" count="1" selected="0">
            <x v="2"/>
          </reference>
        </references>
      </pivotArea>
    </format>
    <format dxfId="1011">
      <pivotArea dataOnly="0" labelOnly="1" outline="0" fieldPosition="0">
        <references count="4">
          <reference field="0" count="1" selected="0">
            <x v="39"/>
          </reference>
          <reference field="3" count="1" selected="0">
            <x v="36"/>
          </reference>
          <reference field="18" count="1">
            <x v="29"/>
          </reference>
          <reference field="22" count="1" selected="0">
            <x v="1"/>
          </reference>
        </references>
      </pivotArea>
    </format>
    <format dxfId="1010">
      <pivotArea dataOnly="0" labelOnly="1" outline="0" fieldPosition="0">
        <references count="4">
          <reference field="0" count="1" selected="0">
            <x v="44"/>
          </reference>
          <reference field="3" count="1" selected="0">
            <x v="38"/>
          </reference>
          <reference field="18" count="1">
            <x v="30"/>
          </reference>
          <reference field="22" count="1" selected="0">
            <x v="2"/>
          </reference>
        </references>
      </pivotArea>
    </format>
    <format dxfId="1009">
      <pivotArea dataOnly="0" labelOnly="1" outline="0" fieldPosition="0">
        <references count="4">
          <reference field="0" count="1" selected="0">
            <x v="45"/>
          </reference>
          <reference field="3" count="1" selected="0">
            <x v="39"/>
          </reference>
          <reference field="18" count="1">
            <x v="31"/>
          </reference>
          <reference field="22" count="1" selected="0">
            <x v="2"/>
          </reference>
        </references>
      </pivotArea>
    </format>
    <format dxfId="1008">
      <pivotArea dataOnly="0" labelOnly="1" outline="0" fieldPosition="0">
        <references count="4">
          <reference field="0" count="1" selected="0">
            <x v="49"/>
          </reference>
          <reference field="3" count="1" selected="0">
            <x v="40"/>
          </reference>
          <reference field="18" count="1">
            <x v="32"/>
          </reference>
          <reference field="22" count="1" selected="0">
            <x v="1"/>
          </reference>
        </references>
      </pivotArea>
    </format>
    <format dxfId="1007">
      <pivotArea dataOnly="0" labelOnly="1" outline="0" fieldPosition="0">
        <references count="4">
          <reference field="0" count="1" selected="0">
            <x v="50"/>
          </reference>
          <reference field="3" count="1" selected="0">
            <x v="41"/>
          </reference>
          <reference field="18" count="1">
            <x v="33"/>
          </reference>
          <reference field="22" count="1" selected="0">
            <x v="4"/>
          </reference>
        </references>
      </pivotArea>
    </format>
    <format dxfId="1006">
      <pivotArea dataOnly="0" labelOnly="1" outline="0" fieldPosition="0">
        <references count="4">
          <reference field="0" count="1" selected="0">
            <x v="54"/>
          </reference>
          <reference field="3" count="1" selected="0">
            <x v="42"/>
          </reference>
          <reference field="18" count="1">
            <x v="34"/>
          </reference>
          <reference field="22" count="1" selected="0">
            <x v="1"/>
          </reference>
        </references>
      </pivotArea>
    </format>
    <format dxfId="1005">
      <pivotArea dataOnly="0" labelOnly="1" outline="0" fieldPosition="0">
        <references count="4">
          <reference field="0" count="1" selected="0">
            <x v="55"/>
          </reference>
          <reference field="3" count="1" selected="0">
            <x v="43"/>
          </reference>
          <reference field="18" count="1">
            <x v="35"/>
          </reference>
          <reference field="22" count="1" selected="0">
            <x v="2"/>
          </reference>
        </references>
      </pivotArea>
    </format>
    <format dxfId="1004">
      <pivotArea dataOnly="0" labelOnly="1" outline="0" fieldPosition="0">
        <references count="4">
          <reference field="0" count="1" selected="0">
            <x v="56"/>
          </reference>
          <reference field="3" count="1" selected="0">
            <x v="44"/>
          </reference>
          <reference field="18" count="1">
            <x v="36"/>
          </reference>
          <reference field="22" count="1" selected="0">
            <x v="2"/>
          </reference>
        </references>
      </pivotArea>
    </format>
    <format dxfId="1003">
      <pivotArea dataOnly="0" labelOnly="1" outline="0" fieldPosition="0">
        <references count="4">
          <reference field="0" count="1" selected="0">
            <x v="57"/>
          </reference>
          <reference field="3" count="1" selected="0">
            <x v="45"/>
          </reference>
          <reference field="18" count="1">
            <x v="71"/>
          </reference>
          <reference field="22" count="1" selected="0">
            <x v="1"/>
          </reference>
        </references>
      </pivotArea>
    </format>
    <format dxfId="1002">
      <pivotArea dataOnly="0" labelOnly="1" outline="0" fieldPosition="0">
        <references count="4">
          <reference field="0" count="1" selected="0">
            <x v="61"/>
          </reference>
          <reference field="3" count="1" selected="0">
            <x v="46"/>
          </reference>
          <reference field="18" count="1">
            <x v="37"/>
          </reference>
          <reference field="22" count="1" selected="0">
            <x v="4"/>
          </reference>
        </references>
      </pivotArea>
    </format>
    <format dxfId="1001">
      <pivotArea dataOnly="0" labelOnly="1" outline="0" fieldPosition="0">
        <references count="4">
          <reference field="0" count="1" selected="0">
            <x v="62"/>
          </reference>
          <reference field="3" count="1" selected="0">
            <x v="47"/>
          </reference>
          <reference field="18" count="1">
            <x v="38"/>
          </reference>
          <reference field="22" count="1" selected="0">
            <x v="4"/>
          </reference>
        </references>
      </pivotArea>
    </format>
    <format dxfId="1000">
      <pivotArea dataOnly="0" labelOnly="1" outline="0" fieldPosition="0">
        <references count="4">
          <reference field="0" count="1" selected="0">
            <x v="65"/>
          </reference>
          <reference field="3" count="1" selected="0">
            <x v="48"/>
          </reference>
          <reference field="18" count="1">
            <x v="42"/>
          </reference>
          <reference field="22" count="1" selected="0">
            <x v="1"/>
          </reference>
        </references>
      </pivotArea>
    </format>
    <format dxfId="999">
      <pivotArea dataOnly="0" labelOnly="1" outline="0" fieldPosition="0">
        <references count="4">
          <reference field="0" count="1" selected="0">
            <x v="66"/>
          </reference>
          <reference field="3" count="1" selected="0">
            <x v="49"/>
          </reference>
          <reference field="18" count="1">
            <x v="39"/>
          </reference>
          <reference field="22" count="1" selected="0">
            <x v="1"/>
          </reference>
        </references>
      </pivotArea>
    </format>
    <format dxfId="998">
      <pivotArea dataOnly="0" labelOnly="1" outline="0" fieldPosition="0">
        <references count="4">
          <reference field="0" count="1" selected="0">
            <x v="67"/>
          </reference>
          <reference field="3" count="1" selected="0">
            <x v="50"/>
          </reference>
          <reference field="18" count="1">
            <x v="41"/>
          </reference>
          <reference field="22" count="1" selected="0">
            <x v="1"/>
          </reference>
        </references>
      </pivotArea>
    </format>
    <format dxfId="997">
      <pivotArea dataOnly="0" labelOnly="1" outline="0" fieldPosition="0">
        <references count="4">
          <reference field="0" count="1" selected="0">
            <x v="68"/>
          </reference>
          <reference field="3" count="1" selected="0">
            <x v="51"/>
          </reference>
          <reference field="18" count="1">
            <x v="40"/>
          </reference>
          <reference field="22" count="1" selected="0">
            <x v="1"/>
          </reference>
        </references>
      </pivotArea>
    </format>
    <format dxfId="996">
      <pivotArea dataOnly="0" labelOnly="1" outline="0" fieldPosition="0">
        <references count="4">
          <reference field="0" count="1" selected="0">
            <x v="69"/>
          </reference>
          <reference field="3" count="1" selected="0">
            <x v="52"/>
          </reference>
          <reference field="18" count="1">
            <x v="43"/>
          </reference>
          <reference field="22" count="1" selected="0">
            <x v="2"/>
          </reference>
        </references>
      </pivotArea>
    </format>
    <format dxfId="995">
      <pivotArea dataOnly="0" labelOnly="1" outline="0" fieldPosition="0">
        <references count="4">
          <reference field="0" count="1" selected="0">
            <x v="70"/>
          </reference>
          <reference field="3" count="1" selected="0">
            <x v="53"/>
          </reference>
          <reference field="18" count="1">
            <x v="44"/>
          </reference>
          <reference field="22" count="1" selected="0">
            <x v="1"/>
          </reference>
        </references>
      </pivotArea>
    </format>
    <format dxfId="994">
      <pivotArea dataOnly="0" labelOnly="1" outline="0" fieldPosition="0">
        <references count="4">
          <reference field="0" count="1" selected="0">
            <x v="71"/>
          </reference>
          <reference field="3" count="1" selected="0">
            <x v="54"/>
          </reference>
          <reference field="18" count="1">
            <x v="71"/>
          </reference>
          <reference field="22" count="1" selected="0">
            <x v="4"/>
          </reference>
        </references>
      </pivotArea>
    </format>
    <format dxfId="993">
      <pivotArea dataOnly="0" labelOnly="1" outline="0" fieldPosition="0">
        <references count="4">
          <reference field="0" count="1" selected="0">
            <x v="75"/>
          </reference>
          <reference field="3" count="1" selected="0">
            <x v="56"/>
          </reference>
          <reference field="18" count="1">
            <x v="45"/>
          </reference>
          <reference field="22" count="1" selected="0">
            <x v="2"/>
          </reference>
        </references>
      </pivotArea>
    </format>
    <format dxfId="992">
      <pivotArea dataOnly="0" labelOnly="1" outline="0" fieldPosition="0">
        <references count="4">
          <reference field="0" count="1" selected="0">
            <x v="76"/>
          </reference>
          <reference field="3" count="1" selected="0">
            <x v="57"/>
          </reference>
          <reference field="18" count="1">
            <x v="46"/>
          </reference>
          <reference field="22" count="1" selected="0">
            <x v="4"/>
          </reference>
        </references>
      </pivotArea>
    </format>
    <format dxfId="991">
      <pivotArea dataOnly="0" labelOnly="1" outline="0" fieldPosition="0">
        <references count="4">
          <reference field="0" count="1" selected="0">
            <x v="77"/>
          </reference>
          <reference field="3" count="1" selected="0">
            <x v="58"/>
          </reference>
          <reference field="18" count="1">
            <x v="47"/>
          </reference>
          <reference field="22" count="1" selected="0">
            <x v="4"/>
          </reference>
        </references>
      </pivotArea>
    </format>
    <format dxfId="990">
      <pivotArea dataOnly="0" labelOnly="1" outline="0" fieldPosition="0">
        <references count="4">
          <reference field="0" count="1" selected="0">
            <x v="78"/>
          </reference>
          <reference field="3" count="1" selected="0">
            <x v="59"/>
          </reference>
          <reference field="18" count="1">
            <x v="48"/>
          </reference>
          <reference field="22" count="1" selected="0">
            <x v="4"/>
          </reference>
        </references>
      </pivotArea>
    </format>
    <format dxfId="989">
      <pivotArea dataOnly="0" labelOnly="1" outline="0" fieldPosition="0">
        <references count="4">
          <reference field="0" count="1" selected="0">
            <x v="79"/>
          </reference>
          <reference field="3" count="1" selected="0">
            <x v="60"/>
          </reference>
          <reference field="18" count="1">
            <x v="49"/>
          </reference>
          <reference field="22" count="1" selected="0">
            <x v="1"/>
          </reference>
        </references>
      </pivotArea>
    </format>
    <format dxfId="988">
      <pivotArea dataOnly="0" labelOnly="1" outline="0" fieldPosition="0">
        <references count="4">
          <reference field="0" count="1" selected="0">
            <x v="80"/>
          </reference>
          <reference field="3" count="1" selected="0">
            <x v="61"/>
          </reference>
          <reference field="18" count="1">
            <x v="50"/>
          </reference>
          <reference field="22" count="1" selected="0">
            <x v="1"/>
          </reference>
        </references>
      </pivotArea>
    </format>
    <format dxfId="987">
      <pivotArea dataOnly="0" labelOnly="1" outline="0" fieldPosition="0">
        <references count="4">
          <reference field="0" count="1" selected="0">
            <x v="81"/>
          </reference>
          <reference field="3" count="1" selected="0">
            <x v="62"/>
          </reference>
          <reference field="18" count="1">
            <x v="51"/>
          </reference>
          <reference field="22" count="1" selected="0">
            <x v="1"/>
          </reference>
        </references>
      </pivotArea>
    </format>
    <format dxfId="986">
      <pivotArea dataOnly="0" labelOnly="1" outline="0" fieldPosition="0">
        <references count="4">
          <reference field="0" count="1" selected="0">
            <x v="83"/>
          </reference>
          <reference field="3" count="1" selected="0">
            <x v="63"/>
          </reference>
          <reference field="18" count="1">
            <x v="52"/>
          </reference>
          <reference field="22" count="1" selected="0">
            <x v="2"/>
          </reference>
        </references>
      </pivotArea>
    </format>
    <format dxfId="985">
      <pivotArea dataOnly="0" labelOnly="1" outline="0" fieldPosition="0">
        <references count="4">
          <reference field="0" count="1" selected="0">
            <x v="84"/>
          </reference>
          <reference field="3" count="1" selected="0">
            <x v="64"/>
          </reference>
          <reference field="18" count="1">
            <x v="53"/>
          </reference>
          <reference field="22" count="1" selected="0">
            <x v="1"/>
          </reference>
        </references>
      </pivotArea>
    </format>
    <format dxfId="984">
      <pivotArea dataOnly="0" labelOnly="1" outline="0" fieldPosition="0">
        <references count="4">
          <reference field="0" count="1" selected="0">
            <x v="85"/>
          </reference>
          <reference field="3" count="1" selected="0">
            <x v="65"/>
          </reference>
          <reference field="18" count="1">
            <x v="54"/>
          </reference>
          <reference field="22" count="1" selected="0">
            <x v="2"/>
          </reference>
        </references>
      </pivotArea>
    </format>
    <format dxfId="983">
      <pivotArea dataOnly="0" labelOnly="1" outline="0" fieldPosition="0">
        <references count="4">
          <reference field="0" count="1" selected="0">
            <x v="86"/>
          </reference>
          <reference field="3" count="1" selected="0">
            <x v="66"/>
          </reference>
          <reference field="18" count="1">
            <x v="55"/>
          </reference>
          <reference field="22" count="1" selected="0">
            <x v="2"/>
          </reference>
        </references>
      </pivotArea>
    </format>
    <format dxfId="982">
      <pivotArea dataOnly="0" labelOnly="1" outline="0" fieldPosition="0">
        <references count="4">
          <reference field="0" count="1" selected="0">
            <x v="87"/>
          </reference>
          <reference field="3" count="1" selected="0">
            <x v="67"/>
          </reference>
          <reference field="18" count="1">
            <x v="56"/>
          </reference>
          <reference field="22" count="1" selected="0">
            <x v="2"/>
          </reference>
        </references>
      </pivotArea>
    </format>
    <format dxfId="981">
      <pivotArea dataOnly="0" labelOnly="1" outline="0" fieldPosition="0">
        <references count="4">
          <reference field="0" count="1" selected="0">
            <x v="88"/>
          </reference>
          <reference field="3" count="1" selected="0">
            <x v="68"/>
          </reference>
          <reference field="18" count="1">
            <x v="48"/>
          </reference>
          <reference field="22" count="1" selected="0">
            <x v="4"/>
          </reference>
        </references>
      </pivotArea>
    </format>
    <format dxfId="980">
      <pivotArea dataOnly="0" labelOnly="1" outline="0" fieldPosition="0">
        <references count="4">
          <reference field="0" count="1" selected="0">
            <x v="91"/>
          </reference>
          <reference field="3" count="1" selected="0">
            <x v="69"/>
          </reference>
          <reference field="18" count="1">
            <x v="57"/>
          </reference>
          <reference field="22" count="1" selected="0">
            <x v="2"/>
          </reference>
        </references>
      </pivotArea>
    </format>
    <format dxfId="979">
      <pivotArea dataOnly="0" labelOnly="1" outline="0" fieldPosition="0">
        <references count="4">
          <reference field="0" count="1" selected="0">
            <x v="92"/>
          </reference>
          <reference field="3" count="1" selected="0">
            <x v="70"/>
          </reference>
          <reference field="18" count="1">
            <x v="58"/>
          </reference>
          <reference field="22" count="1" selected="0">
            <x v="1"/>
          </reference>
        </references>
      </pivotArea>
    </format>
    <format dxfId="978">
      <pivotArea dataOnly="0" labelOnly="1" outline="0" fieldPosition="0">
        <references count="4">
          <reference field="0" count="1" selected="0">
            <x v="93"/>
          </reference>
          <reference field="3" count="1" selected="0">
            <x v="71"/>
          </reference>
          <reference field="18" count="1">
            <x v="59"/>
          </reference>
          <reference field="22" count="1" selected="0">
            <x v="2"/>
          </reference>
        </references>
      </pivotArea>
    </format>
    <format dxfId="977">
      <pivotArea dataOnly="0" labelOnly="1" outline="0" fieldPosition="0">
        <references count="4">
          <reference field="0" count="1" selected="0">
            <x v="94"/>
          </reference>
          <reference field="3" count="1" selected="0">
            <x v="72"/>
          </reference>
          <reference field="18" count="1">
            <x v="60"/>
          </reference>
          <reference field="22" count="1" selected="0">
            <x v="2"/>
          </reference>
        </references>
      </pivotArea>
    </format>
    <format dxfId="976">
      <pivotArea dataOnly="0" labelOnly="1" outline="0" fieldPosition="0">
        <references count="4">
          <reference field="0" count="1" selected="0">
            <x v="95"/>
          </reference>
          <reference field="3" count="1" selected="0">
            <x v="73"/>
          </reference>
          <reference field="18" count="1">
            <x v="61"/>
          </reference>
          <reference field="22" count="1" selected="0">
            <x v="4"/>
          </reference>
        </references>
      </pivotArea>
    </format>
    <format dxfId="975">
      <pivotArea dataOnly="0" labelOnly="1" outline="0" fieldPosition="0">
        <references count="4">
          <reference field="0" count="1" selected="0">
            <x v="96"/>
          </reference>
          <reference field="3" count="1" selected="0">
            <x v="74"/>
          </reference>
          <reference field="18" count="1">
            <x v="62"/>
          </reference>
          <reference field="22" count="1" selected="0">
            <x v="1"/>
          </reference>
        </references>
      </pivotArea>
    </format>
    <format dxfId="974">
      <pivotArea dataOnly="0" labelOnly="1" outline="0" fieldPosition="0">
        <references count="4">
          <reference field="0" count="1" selected="0">
            <x v="97"/>
          </reference>
          <reference field="3" count="1" selected="0">
            <x v="75"/>
          </reference>
          <reference field="18" count="1">
            <x v="71"/>
          </reference>
          <reference field="22" count="1" selected="0">
            <x v="4"/>
          </reference>
        </references>
      </pivotArea>
    </format>
    <format dxfId="973">
      <pivotArea dataOnly="0" labelOnly="1" outline="0" fieldPosition="0">
        <references count="4">
          <reference field="0" count="1" selected="0">
            <x v="100"/>
          </reference>
          <reference field="3" count="1" selected="0">
            <x v="77"/>
          </reference>
          <reference field="18" count="1">
            <x v="63"/>
          </reference>
          <reference field="22" count="1" selected="0">
            <x v="4"/>
          </reference>
        </references>
      </pivotArea>
    </format>
    <format dxfId="972">
      <pivotArea dataOnly="0" labelOnly="1" outline="0" fieldPosition="0">
        <references count="4">
          <reference field="0" count="1" selected="0">
            <x v="101"/>
          </reference>
          <reference field="3" count="1" selected="0">
            <x v="78"/>
          </reference>
          <reference field="18" count="1">
            <x v="64"/>
          </reference>
          <reference field="22" count="1" selected="0">
            <x v="4"/>
          </reference>
        </references>
      </pivotArea>
    </format>
    <format dxfId="971">
      <pivotArea dataOnly="0" labelOnly="1" outline="0" fieldPosition="0">
        <references count="4">
          <reference field="0" count="1" selected="0">
            <x v="102"/>
          </reference>
          <reference field="3" count="1" selected="0">
            <x v="79"/>
          </reference>
          <reference field="18" count="1">
            <x v="65"/>
          </reference>
          <reference field="22" count="1" selected="0">
            <x v="4"/>
          </reference>
        </references>
      </pivotArea>
    </format>
    <format dxfId="970">
      <pivotArea dataOnly="0" labelOnly="1" outline="0" fieldPosition="0">
        <references count="4">
          <reference field="0" count="1" selected="0">
            <x v="103"/>
          </reference>
          <reference field="3" count="1" selected="0">
            <x v="80"/>
          </reference>
          <reference field="18" count="1">
            <x v="66"/>
          </reference>
          <reference field="22" count="1" selected="0">
            <x v="4"/>
          </reference>
        </references>
      </pivotArea>
    </format>
    <format dxfId="969">
      <pivotArea dataOnly="0" labelOnly="1" outline="0" fieldPosition="0">
        <references count="4">
          <reference field="0" count="1" selected="0">
            <x v="105"/>
          </reference>
          <reference field="3" count="1" selected="0">
            <x v="82"/>
          </reference>
          <reference field="18" count="1">
            <x v="67"/>
          </reference>
          <reference field="22" count="1" selected="0">
            <x v="2"/>
          </reference>
        </references>
      </pivotArea>
    </format>
    <format dxfId="968">
      <pivotArea dataOnly="0" labelOnly="1" outline="0" fieldPosition="0">
        <references count="4">
          <reference field="0" count="1" selected="0">
            <x v="106"/>
          </reference>
          <reference field="3" count="1" selected="0">
            <x v="83"/>
          </reference>
          <reference field="18" count="1">
            <x v="68"/>
          </reference>
          <reference field="22" count="1" selected="0">
            <x v="4"/>
          </reference>
        </references>
      </pivotArea>
    </format>
    <format dxfId="967">
      <pivotArea dataOnly="0" labelOnly="1" outline="0" fieldPosition="0">
        <references count="4">
          <reference field="0" count="1" selected="0">
            <x v="107"/>
          </reference>
          <reference field="3" count="1" selected="0">
            <x v="84"/>
          </reference>
          <reference field="18" count="1">
            <x v="69"/>
          </reference>
          <reference field="22" count="1" selected="0">
            <x v="1"/>
          </reference>
        </references>
      </pivotArea>
    </format>
    <format dxfId="966">
      <pivotArea dataOnly="0" labelOnly="1" outline="0" fieldPosition="0">
        <references count="4">
          <reference field="0" count="1" selected="0">
            <x v="108"/>
          </reference>
          <reference field="3" count="1" selected="0">
            <x v="85"/>
          </reference>
          <reference field="18" count="1">
            <x v="71"/>
          </reference>
          <reference field="22" count="1" selected="0">
            <x v="1"/>
          </reference>
        </references>
      </pivotArea>
    </format>
    <format dxfId="965">
      <pivotArea dataOnly="0" labelOnly="1" outline="0" fieldPosition="0">
        <references count="4">
          <reference field="0" count="1" selected="0">
            <x v="112"/>
          </reference>
          <reference field="3" count="1" selected="0">
            <x v="87"/>
          </reference>
          <reference field="18" count="1">
            <x v="70"/>
          </reference>
          <reference field="22" count="1" selected="0">
            <x v="2"/>
          </reference>
        </references>
      </pivotArea>
    </format>
    <format dxfId="964">
      <pivotArea dataOnly="0" labelOnly="1" outline="0" fieldPosition="0">
        <references count="4">
          <reference field="0" count="1" selected="0">
            <x v="113"/>
          </reference>
          <reference field="3" count="1" selected="0">
            <x v="88"/>
          </reference>
          <reference field="18" count="1">
            <x v="79"/>
          </reference>
          <reference field="22" count="1" selected="0">
            <x v="4"/>
          </reference>
        </references>
      </pivotArea>
    </format>
    <format dxfId="963">
      <pivotArea dataOnly="0" labelOnly="1" outline="0" fieldPosition="0">
        <references count="4">
          <reference field="0" count="1" selected="0">
            <x v="114"/>
          </reference>
          <reference field="3" count="1" selected="0">
            <x v="89"/>
          </reference>
          <reference field="18" count="1">
            <x v="80"/>
          </reference>
          <reference field="22" count="1" selected="0">
            <x v="4"/>
          </reference>
        </references>
      </pivotArea>
    </format>
    <format dxfId="962">
      <pivotArea dataOnly="0" labelOnly="1" outline="0" fieldPosition="0">
        <references count="4">
          <reference field="0" count="1" selected="0">
            <x v="115"/>
          </reference>
          <reference field="3" count="1" selected="0">
            <x v="90"/>
          </reference>
          <reference field="18" count="1">
            <x v="71"/>
          </reference>
          <reference field="22" count="1" selected="0">
            <x v="2"/>
          </reference>
        </references>
      </pivotArea>
    </format>
    <format dxfId="961">
      <pivotArea dataOnly="0" labelOnly="1" outline="0" fieldPosition="0">
        <references count="4">
          <reference field="0" count="1" selected="0">
            <x v="121"/>
          </reference>
          <reference field="3" count="1" selected="0">
            <x v="96"/>
          </reference>
          <reference field="18" count="1">
            <x v="72"/>
          </reference>
          <reference field="22" count="1" selected="0">
            <x v="4"/>
          </reference>
        </references>
      </pivotArea>
    </format>
    <format dxfId="960">
      <pivotArea dataOnly="0" labelOnly="1" outline="0" fieldPosition="0">
        <references count="4">
          <reference field="0" count="1" selected="0">
            <x v="122"/>
          </reference>
          <reference field="3" count="1" selected="0">
            <x v="97"/>
          </reference>
          <reference field="18" count="1">
            <x v="83"/>
          </reference>
          <reference field="22" count="1" selected="0">
            <x v="2"/>
          </reference>
        </references>
      </pivotArea>
    </format>
    <format dxfId="959">
      <pivotArea dataOnly="0" labelOnly="1" outline="0" fieldPosition="0">
        <references count="4">
          <reference field="0" count="1" selected="0">
            <x v="123"/>
          </reference>
          <reference field="3" count="1" selected="0">
            <x v="98"/>
          </reference>
          <reference field="18" count="1">
            <x v="71"/>
          </reference>
          <reference field="22" count="1" selected="0">
            <x v="2"/>
          </reference>
        </references>
      </pivotArea>
    </format>
    <format dxfId="958">
      <pivotArea dataOnly="0" labelOnly="1" outline="0" fieldPosition="0">
        <references count="4">
          <reference field="0" count="1" selected="0">
            <x v="124"/>
          </reference>
          <reference field="3" count="1" selected="0">
            <x v="99"/>
          </reference>
          <reference field="18" count="1">
            <x v="73"/>
          </reference>
          <reference field="22" count="1" selected="0">
            <x v="2"/>
          </reference>
        </references>
      </pivotArea>
    </format>
    <format dxfId="957">
      <pivotArea dataOnly="0" labelOnly="1" outline="0" fieldPosition="0">
        <references count="4">
          <reference field="0" count="1" selected="0">
            <x v="125"/>
          </reference>
          <reference field="3" count="1" selected="0">
            <x v="100"/>
          </reference>
          <reference field="18" count="1">
            <x v="71"/>
          </reference>
          <reference field="22" count="1" selected="0">
            <x v="4"/>
          </reference>
        </references>
      </pivotArea>
    </format>
    <format dxfId="956">
      <pivotArea dataOnly="0" labelOnly="1" outline="0" fieldPosition="0">
        <references count="4">
          <reference field="0" count="1" selected="0">
            <x v="133"/>
          </reference>
          <reference field="3" count="1" selected="0">
            <x v="108"/>
          </reference>
          <reference field="18" count="1">
            <x v="74"/>
          </reference>
          <reference field="22" count="1" selected="0">
            <x v="4"/>
          </reference>
        </references>
      </pivotArea>
    </format>
    <format dxfId="955">
      <pivotArea dataOnly="0" labelOnly="1" outline="0" fieldPosition="0">
        <references count="4">
          <reference field="0" count="1" selected="0">
            <x v="134"/>
          </reference>
          <reference field="3" count="1" selected="0">
            <x v="109"/>
          </reference>
          <reference field="18" count="1">
            <x v="75"/>
          </reference>
          <reference field="22" count="1" selected="0">
            <x v="2"/>
          </reference>
        </references>
      </pivotArea>
    </format>
    <format dxfId="954">
      <pivotArea dataOnly="0" labelOnly="1" outline="0" fieldPosition="0">
        <references count="4">
          <reference field="0" count="1" selected="0">
            <x v="135"/>
          </reference>
          <reference field="3" count="1" selected="0">
            <x v="110"/>
          </reference>
          <reference field="18" count="1">
            <x v="71"/>
          </reference>
          <reference field="22" count="1" selected="0">
            <x v="1"/>
          </reference>
        </references>
      </pivotArea>
    </format>
    <format dxfId="953">
      <pivotArea dataOnly="0" labelOnly="1" outline="0" fieldPosition="0">
        <references count="4">
          <reference field="0" count="1" selected="0">
            <x v="141"/>
          </reference>
          <reference field="3" count="1" selected="0">
            <x v="116"/>
          </reference>
          <reference field="18" count="1">
            <x v="84"/>
          </reference>
          <reference field="22" count="1" selected="0">
            <x v="4"/>
          </reference>
        </references>
      </pivotArea>
    </format>
    <format dxfId="952">
      <pivotArea dataOnly="0" labelOnly="1" outline="0" fieldPosition="0">
        <references count="4">
          <reference field="0" count="1" selected="0">
            <x v="142"/>
          </reference>
          <reference field="3" count="1" selected="0">
            <x v="117"/>
          </reference>
          <reference field="18" count="1">
            <x v="76"/>
          </reference>
          <reference field="22" count="1" selected="0">
            <x v="4"/>
          </reference>
        </references>
      </pivotArea>
    </format>
    <format dxfId="951">
      <pivotArea dataOnly="0" labelOnly="1" outline="0" fieldPosition="0">
        <references count="4">
          <reference field="0" count="1" selected="0">
            <x v="143"/>
          </reference>
          <reference field="3" count="1" selected="0">
            <x v="118"/>
          </reference>
          <reference field="18" count="1">
            <x v="71"/>
          </reference>
          <reference field="22" count="1" selected="0">
            <x v="2"/>
          </reference>
        </references>
      </pivotArea>
    </format>
    <format dxfId="950">
      <pivotArea dataOnly="0" labelOnly="1" outline="0" fieldPosition="0">
        <references count="4">
          <reference field="0" count="1" selected="0">
            <x v="149"/>
          </reference>
          <reference field="3" count="1" selected="0">
            <x v="124"/>
          </reference>
          <reference field="18" count="1">
            <x v="82"/>
          </reference>
          <reference field="22" count="1" selected="0">
            <x v="4"/>
          </reference>
        </references>
      </pivotArea>
    </format>
    <format dxfId="949">
      <pivotArea dataOnly="0" labelOnly="1" outline="0" fieldPosition="0">
        <references count="4">
          <reference field="0" count="1" selected="0">
            <x v="150"/>
          </reference>
          <reference field="3" count="1" selected="0">
            <x v="125"/>
          </reference>
          <reference field="18" count="1">
            <x v="71"/>
          </reference>
          <reference field="22" count="1" selected="0">
            <x v="4"/>
          </reference>
        </references>
      </pivotArea>
    </format>
    <format dxfId="948">
      <pivotArea dataOnly="0" labelOnly="1" outline="0" fieldPosition="0">
        <references count="4">
          <reference field="0" count="1" selected="0">
            <x v="164"/>
          </reference>
          <reference field="3" count="1" selected="0">
            <x v="139"/>
          </reference>
          <reference field="18" count="1">
            <x v="85"/>
          </reference>
          <reference field="22" count="1" selected="0">
            <x v="2"/>
          </reference>
        </references>
      </pivotArea>
    </format>
    <format dxfId="947">
      <pivotArea dataOnly="0" labelOnly="1" outline="0" fieldPosition="0">
        <references count="4">
          <reference field="0" count="1" selected="0">
            <x v="175"/>
          </reference>
          <reference field="3" count="1" selected="0">
            <x v="150"/>
          </reference>
          <reference field="18" count="1">
            <x v="86"/>
          </reference>
          <reference field="22" count="1" selected="0">
            <x v="2"/>
          </reference>
        </references>
      </pivotArea>
    </format>
    <format dxfId="946">
      <pivotArea dataOnly="0" labelOnly="1" outline="0" fieldPosition="0">
        <references count="4">
          <reference field="0" count="1" selected="0">
            <x v="177"/>
          </reference>
          <reference field="3" count="1" selected="0">
            <x v="152"/>
          </reference>
          <reference field="18" count="1">
            <x v="87"/>
          </reference>
          <reference field="22" count="1" selected="0">
            <x v="1"/>
          </reference>
        </references>
      </pivotArea>
    </format>
    <format dxfId="945">
      <pivotArea dataOnly="0" labelOnly="1" outline="0" fieldPosition="0">
        <references count="4">
          <reference field="0" count="1" selected="0">
            <x v="179"/>
          </reference>
          <reference field="3" count="1" selected="0">
            <x v="154"/>
          </reference>
          <reference field="18" count="1">
            <x v="88"/>
          </reference>
          <reference field="22" count="1" selected="0">
            <x v="1"/>
          </reference>
        </references>
      </pivotArea>
    </format>
    <format dxfId="944">
      <pivotArea dataOnly="0" labelOnly="1" outline="0" fieldPosition="0">
        <references count="4">
          <reference field="0" count="1" selected="0">
            <x v="182"/>
          </reference>
          <reference field="3" count="1" selected="0">
            <x v="157"/>
          </reference>
          <reference field="18" count="1">
            <x v="89"/>
          </reference>
          <reference field="22" count="1" selected="0">
            <x v="2"/>
          </reference>
        </references>
      </pivotArea>
    </format>
    <format dxfId="943">
      <pivotArea dataOnly="0" labelOnly="1" outline="0" fieldPosition="0">
        <references count="4">
          <reference field="0" count="1" selected="0">
            <x v="193"/>
          </reference>
          <reference field="3" count="1" selected="0">
            <x v="168"/>
          </reference>
          <reference field="18" count="1">
            <x v="90"/>
          </reference>
          <reference field="22" count="1" selected="0">
            <x v="2"/>
          </reference>
        </references>
      </pivotArea>
    </format>
    <format dxfId="942">
      <pivotArea dataOnly="0" labelOnly="1" outline="0" fieldPosition="0">
        <references count="4">
          <reference field="0" count="1" selected="0">
            <x v="207"/>
          </reference>
          <reference field="3" count="1" selected="0">
            <x v="179"/>
          </reference>
          <reference field="18" count="1">
            <x v="71"/>
          </reference>
          <reference field="22" count="1" selected="0">
            <x v="1"/>
          </reference>
        </references>
      </pivotArea>
    </format>
    <format dxfId="941">
      <pivotArea dataOnly="0" labelOnly="1" outline="0" fieldPosition="0">
        <references count="4">
          <reference field="0" count="1" selected="0">
            <x v="223"/>
          </reference>
          <reference field="3" count="1" selected="0">
            <x v="194"/>
          </reference>
          <reference field="18" count="1">
            <x v="78"/>
          </reference>
          <reference field="22" count="1" selected="0">
            <x v="1"/>
          </reference>
        </references>
      </pivotArea>
    </format>
    <format dxfId="940">
      <pivotArea dataOnly="0" labelOnly="1" outline="0" fieldPosition="0">
        <references count="4">
          <reference field="0" count="1" selected="0">
            <x v="224"/>
          </reference>
          <reference field="3" count="1" selected="0">
            <x v="195"/>
          </reference>
          <reference field="18" count="1">
            <x v="71"/>
          </reference>
          <reference field="22" count="1" selected="0">
            <x v="3"/>
          </reference>
        </references>
      </pivotArea>
    </format>
    <format dxfId="939">
      <pivotArea dataOnly="0" labelOnly="1" outline="0" fieldPosition="0">
        <references count="5">
          <reference field="0" count="1" selected="0">
            <x v="0"/>
          </reference>
          <reference field="3" count="1" selected="0">
            <x v="0"/>
          </reference>
          <reference field="17" count="1">
            <x v="0"/>
          </reference>
          <reference field="18" count="1" selected="0">
            <x v="71"/>
          </reference>
          <reference field="22" count="1" selected="0">
            <x v="1"/>
          </reference>
        </references>
      </pivotArea>
    </format>
    <format dxfId="938">
      <pivotArea dataOnly="0" labelOnly="1" outline="0" fieldPosition="0">
        <references count="5">
          <reference field="0" count="1" selected="0">
            <x v="1"/>
          </reference>
          <reference field="3" count="1" selected="0">
            <x v="1"/>
          </reference>
          <reference field="17" count="1">
            <x v="2"/>
          </reference>
          <reference field="18" count="1" selected="0">
            <x v="0"/>
          </reference>
          <reference field="22" count="1" selected="0">
            <x v="1"/>
          </reference>
        </references>
      </pivotArea>
    </format>
    <format dxfId="937">
      <pivotArea dataOnly="0" labelOnly="1" outline="0" fieldPosition="0">
        <references count="5">
          <reference field="0" count="1" selected="0">
            <x v="2"/>
          </reference>
          <reference field="3" count="1" selected="0">
            <x v="2"/>
          </reference>
          <reference field="17" count="1">
            <x v="5"/>
          </reference>
          <reference field="18" count="1" selected="0">
            <x v="1"/>
          </reference>
          <reference field="22" count="1" selected="0">
            <x v="1"/>
          </reference>
        </references>
      </pivotArea>
    </format>
    <format dxfId="936">
      <pivotArea dataOnly="0" labelOnly="1" outline="0" fieldPosition="0">
        <references count="5">
          <reference field="0" count="1" selected="0">
            <x v="3"/>
          </reference>
          <reference field="3" count="1" selected="0">
            <x v="3"/>
          </reference>
          <reference field="17" count="1">
            <x v="6"/>
          </reference>
          <reference field="18" count="1" selected="0">
            <x v="2"/>
          </reference>
          <reference field="22" count="1" selected="0">
            <x v="2"/>
          </reference>
        </references>
      </pivotArea>
    </format>
    <format dxfId="935">
      <pivotArea dataOnly="0" labelOnly="1" outline="0" fieldPosition="0">
        <references count="5">
          <reference field="0" count="1" selected="0">
            <x v="4"/>
          </reference>
          <reference field="3" count="1" selected="0">
            <x v="4"/>
          </reference>
          <reference field="17" count="1">
            <x v="7"/>
          </reference>
          <reference field="18" count="1" selected="0">
            <x v="3"/>
          </reference>
          <reference field="22" count="1" selected="0">
            <x v="1"/>
          </reference>
        </references>
      </pivotArea>
    </format>
    <format dxfId="934">
      <pivotArea dataOnly="0" labelOnly="1" outline="0" fieldPosition="0">
        <references count="5">
          <reference field="0" count="1" selected="0">
            <x v="5"/>
          </reference>
          <reference field="3" count="1" selected="0">
            <x v="5"/>
          </reference>
          <reference field="17" count="1">
            <x v="8"/>
          </reference>
          <reference field="18" count="1" selected="0">
            <x v="4"/>
          </reference>
          <reference field="22" count="1" selected="0">
            <x v="2"/>
          </reference>
        </references>
      </pivotArea>
    </format>
    <format dxfId="933">
      <pivotArea dataOnly="0" labelOnly="1" outline="0" fieldPosition="0">
        <references count="5">
          <reference field="0" count="1" selected="0">
            <x v="6"/>
          </reference>
          <reference field="3" count="1" selected="0">
            <x v="6"/>
          </reference>
          <reference field="17" count="1">
            <x v="9"/>
          </reference>
          <reference field="18" count="1" selected="0">
            <x v="5"/>
          </reference>
          <reference field="22" count="1" selected="0">
            <x v="1"/>
          </reference>
        </references>
      </pivotArea>
    </format>
    <format dxfId="932">
      <pivotArea dataOnly="0" labelOnly="1" outline="0" fieldPosition="0">
        <references count="5">
          <reference field="0" count="1" selected="0">
            <x v="7"/>
          </reference>
          <reference field="3" count="1" selected="0">
            <x v="7"/>
          </reference>
          <reference field="17" count="1">
            <x v="10"/>
          </reference>
          <reference field="18" count="1" selected="0">
            <x v="6"/>
          </reference>
          <reference field="22" count="1" selected="0">
            <x v="1"/>
          </reference>
        </references>
      </pivotArea>
    </format>
    <format dxfId="931">
      <pivotArea dataOnly="0" labelOnly="1" outline="0" fieldPosition="0">
        <references count="5">
          <reference field="0" count="1" selected="0">
            <x v="8"/>
          </reference>
          <reference field="3" count="1" selected="0">
            <x v="8"/>
          </reference>
          <reference field="17" count="1">
            <x v="12"/>
          </reference>
          <reference field="18" count="1" selected="0">
            <x v="7"/>
          </reference>
          <reference field="22" count="1" selected="0">
            <x v="2"/>
          </reference>
        </references>
      </pivotArea>
    </format>
    <format dxfId="930">
      <pivotArea dataOnly="0" labelOnly="1" outline="0" fieldPosition="0">
        <references count="5">
          <reference field="0" count="1" selected="0">
            <x v="9"/>
          </reference>
          <reference field="3" count="1" selected="0">
            <x v="9"/>
          </reference>
          <reference field="17" count="1">
            <x v="11"/>
          </reference>
          <reference field="18" count="1" selected="0">
            <x v="8"/>
          </reference>
          <reference field="22" count="1" selected="0">
            <x v="2"/>
          </reference>
        </references>
      </pivotArea>
    </format>
    <format dxfId="929">
      <pivotArea dataOnly="0" labelOnly="1" outline="0" fieldPosition="0">
        <references count="5">
          <reference field="0" count="1" selected="0">
            <x v="10"/>
          </reference>
          <reference field="3" count="1" selected="0">
            <x v="10"/>
          </reference>
          <reference field="17" count="1">
            <x v="14"/>
          </reference>
          <reference field="18" count="1" selected="0">
            <x v="9"/>
          </reference>
          <reference field="22" count="1" selected="0">
            <x v="1"/>
          </reference>
        </references>
      </pivotArea>
    </format>
    <format dxfId="928">
      <pivotArea dataOnly="0" labelOnly="1" outline="0" fieldPosition="0">
        <references count="5">
          <reference field="0" count="1" selected="0">
            <x v="11"/>
          </reference>
          <reference field="3" count="1" selected="0">
            <x v="11"/>
          </reference>
          <reference field="17" count="1">
            <x v="15"/>
          </reference>
          <reference field="18" count="1" selected="0">
            <x v="10"/>
          </reference>
          <reference field="22" count="1" selected="0">
            <x v="2"/>
          </reference>
        </references>
      </pivotArea>
    </format>
    <format dxfId="927">
      <pivotArea dataOnly="0" labelOnly="1" outline="0" fieldPosition="0">
        <references count="5">
          <reference field="0" count="1" selected="0">
            <x v="12"/>
          </reference>
          <reference field="3" count="1" selected="0">
            <x v="12"/>
          </reference>
          <reference field="17" count="1">
            <x v="16"/>
          </reference>
          <reference field="18" count="1" selected="0">
            <x v="11"/>
          </reference>
          <reference field="22" count="1" selected="0">
            <x v="2"/>
          </reference>
        </references>
      </pivotArea>
    </format>
    <format dxfId="926">
      <pivotArea dataOnly="0" labelOnly="1" outline="0" fieldPosition="0">
        <references count="5">
          <reference field="0" count="1" selected="0">
            <x v="13"/>
          </reference>
          <reference field="3" count="1" selected="0">
            <x v="13"/>
          </reference>
          <reference field="17" count="1">
            <x v="1"/>
          </reference>
          <reference field="18" count="1" selected="0">
            <x v="12"/>
          </reference>
          <reference field="22" count="1" selected="0">
            <x v="2"/>
          </reference>
        </references>
      </pivotArea>
    </format>
    <format dxfId="925">
      <pivotArea dataOnly="0" labelOnly="1" outline="0" fieldPosition="0">
        <references count="5">
          <reference field="0" count="1" selected="0">
            <x v="14"/>
          </reference>
          <reference field="3" count="1" selected="0">
            <x v="14"/>
          </reference>
          <reference field="17" count="1">
            <x v="17"/>
          </reference>
          <reference field="18" count="1" selected="0">
            <x v="13"/>
          </reference>
          <reference field="22" count="1" selected="0">
            <x v="2"/>
          </reference>
        </references>
      </pivotArea>
    </format>
    <format dxfId="924">
      <pivotArea dataOnly="0" labelOnly="1" outline="0" fieldPosition="0">
        <references count="5">
          <reference field="0" count="1" selected="0">
            <x v="15"/>
          </reference>
          <reference field="3" count="1" selected="0">
            <x v="15"/>
          </reference>
          <reference field="17" count="1">
            <x v="18"/>
          </reference>
          <reference field="18" count="1" selected="0">
            <x v="14"/>
          </reference>
          <reference field="22" count="1" selected="0">
            <x v="2"/>
          </reference>
        </references>
      </pivotArea>
    </format>
    <format dxfId="923">
      <pivotArea dataOnly="0" labelOnly="1" outline="0" fieldPosition="0">
        <references count="5">
          <reference field="0" count="1" selected="0">
            <x v="16"/>
          </reference>
          <reference field="3" count="1" selected="0">
            <x v="16"/>
          </reference>
          <reference field="17" count="1">
            <x v="19"/>
          </reference>
          <reference field="18" count="1" selected="0">
            <x v="15"/>
          </reference>
          <reference field="22" count="1" selected="0">
            <x v="2"/>
          </reference>
        </references>
      </pivotArea>
    </format>
    <format dxfId="922">
      <pivotArea dataOnly="0" labelOnly="1" outline="0" fieldPosition="0">
        <references count="5">
          <reference field="0" count="1" selected="0">
            <x v="17"/>
          </reference>
          <reference field="3" count="1" selected="0">
            <x v="17"/>
          </reference>
          <reference field="17" count="1">
            <x v="3"/>
          </reference>
          <reference field="18" count="1" selected="0">
            <x v="16"/>
          </reference>
          <reference field="22" count="1" selected="0">
            <x v="2"/>
          </reference>
        </references>
      </pivotArea>
    </format>
    <format dxfId="921">
      <pivotArea dataOnly="0" labelOnly="1" outline="0" fieldPosition="0">
        <references count="5">
          <reference field="0" count="1" selected="0">
            <x v="18"/>
          </reference>
          <reference field="3" count="1" selected="0">
            <x v="18"/>
          </reference>
          <reference field="17" count="1">
            <x v="13"/>
          </reference>
          <reference field="18" count="1" selected="0">
            <x v="71"/>
          </reference>
          <reference field="22" count="1" selected="0">
            <x v="1"/>
          </reference>
        </references>
      </pivotArea>
    </format>
    <format dxfId="920">
      <pivotArea dataOnly="0" labelOnly="1" outline="0" fieldPosition="0">
        <references count="5">
          <reference field="0" count="1" selected="0">
            <x v="19"/>
          </reference>
          <reference field="3" count="1" selected="0">
            <x v="19"/>
          </reference>
          <reference field="17" count="1">
            <x v="134"/>
          </reference>
          <reference field="18" count="1" selected="0">
            <x v="71"/>
          </reference>
          <reference field="22" count="1" selected="0">
            <x v="1"/>
          </reference>
        </references>
      </pivotArea>
    </format>
    <format dxfId="919">
      <pivotArea dataOnly="0" labelOnly="1" outline="0" fieldPosition="0">
        <references count="5">
          <reference field="0" count="1" selected="0">
            <x v="20"/>
          </reference>
          <reference field="3" count="1" selected="0">
            <x v="20"/>
          </reference>
          <reference field="17" count="1">
            <x v="139"/>
          </reference>
          <reference field="18" count="1" selected="0">
            <x v="81"/>
          </reference>
          <reference field="22" count="1" selected="0">
            <x v="4"/>
          </reference>
        </references>
      </pivotArea>
    </format>
    <format dxfId="918">
      <pivotArea dataOnly="0" labelOnly="1" outline="0" fieldPosition="0">
        <references count="5">
          <reference field="0" count="1" selected="0">
            <x v="21"/>
          </reference>
          <reference field="3" count="1" selected="0">
            <x v="21"/>
          </reference>
          <reference field="17" count="1">
            <x v="21"/>
          </reference>
          <reference field="18" count="1" selected="0">
            <x v="17"/>
          </reference>
          <reference field="22" count="1" selected="0">
            <x v="2"/>
          </reference>
        </references>
      </pivotArea>
    </format>
    <format dxfId="917">
      <pivotArea dataOnly="0" labelOnly="1" outline="0" fieldPosition="0">
        <references count="5">
          <reference field="0" count="1" selected="0">
            <x v="22"/>
          </reference>
          <reference field="3" count="1" selected="0">
            <x v="22"/>
          </reference>
          <reference field="17" count="1">
            <x v="22"/>
          </reference>
          <reference field="18" count="1" selected="0">
            <x v="18"/>
          </reference>
          <reference field="22" count="1" selected="0">
            <x v="2"/>
          </reference>
        </references>
      </pivotArea>
    </format>
    <format dxfId="916">
      <pivotArea dataOnly="0" labelOnly="1" outline="0" fieldPosition="0">
        <references count="5">
          <reference field="0" count="1" selected="0">
            <x v="23"/>
          </reference>
          <reference field="3" count="1" selected="0">
            <x v="23"/>
          </reference>
          <reference field="17" count="1">
            <x v="24"/>
          </reference>
          <reference field="18" count="1" selected="0">
            <x v="19"/>
          </reference>
          <reference field="22" count="1" selected="0">
            <x v="1"/>
          </reference>
        </references>
      </pivotArea>
    </format>
    <format dxfId="915">
      <pivotArea dataOnly="0" labelOnly="1" outline="0" fieldPosition="0">
        <references count="5">
          <reference field="0" count="1" selected="0">
            <x v="24"/>
          </reference>
          <reference field="3" count="1" selected="0">
            <x v="24"/>
          </reference>
          <reference field="17" count="1">
            <x v="23"/>
          </reference>
          <reference field="18" count="1" selected="0">
            <x v="71"/>
          </reference>
          <reference field="22" count="1" selected="0">
            <x v="1"/>
          </reference>
        </references>
      </pivotArea>
    </format>
    <format dxfId="914">
      <pivotArea dataOnly="0" labelOnly="1" outline="0" fieldPosition="0">
        <references count="5">
          <reference field="0" count="1" selected="0">
            <x v="26"/>
          </reference>
          <reference field="3" count="1" selected="0">
            <x v="25"/>
          </reference>
          <reference field="17" count="1">
            <x v="20"/>
          </reference>
          <reference field="18" count="1" selected="0">
            <x v="20"/>
          </reference>
          <reference field="22" count="1" selected="0">
            <x v="2"/>
          </reference>
        </references>
      </pivotArea>
    </format>
    <format dxfId="913">
      <pivotArea dataOnly="0" labelOnly="1" outline="0" fieldPosition="0">
        <references count="5">
          <reference field="0" count="1" selected="0">
            <x v="27"/>
          </reference>
          <reference field="3" count="1" selected="0">
            <x v="26"/>
          </reference>
          <reference field="17" count="1">
            <x v="27"/>
          </reference>
          <reference field="18" count="1" selected="0">
            <x v="21"/>
          </reference>
          <reference field="22" count="1" selected="0">
            <x v="2"/>
          </reference>
        </references>
      </pivotArea>
    </format>
    <format dxfId="912">
      <pivotArea dataOnly="0" labelOnly="1" outline="0" fieldPosition="0">
        <references count="5">
          <reference field="0" count="1" selected="0">
            <x v="28"/>
          </reference>
          <reference field="3" count="1" selected="0">
            <x v="27"/>
          </reference>
          <reference field="17" count="1">
            <x v="28"/>
          </reference>
          <reference field="18" count="1" selected="0">
            <x v="22"/>
          </reference>
          <reference field="22" count="1" selected="0">
            <x v="1"/>
          </reference>
        </references>
      </pivotArea>
    </format>
    <format dxfId="911">
      <pivotArea dataOnly="0" labelOnly="1" outline="0" fieldPosition="0">
        <references count="5">
          <reference field="0" count="1" selected="0">
            <x v="29"/>
          </reference>
          <reference field="3" count="1" selected="0">
            <x v="28"/>
          </reference>
          <reference field="17" count="1">
            <x v="29"/>
          </reference>
          <reference field="18" count="1" selected="0">
            <x v="23"/>
          </reference>
          <reference field="22" count="1" selected="0">
            <x v="2"/>
          </reference>
        </references>
      </pivotArea>
    </format>
    <format dxfId="910">
      <pivotArea dataOnly="0" labelOnly="1" outline="0" fieldPosition="0">
        <references count="5">
          <reference field="0" count="1" selected="0">
            <x v="30"/>
          </reference>
          <reference field="3" count="1" selected="0">
            <x v="29"/>
          </reference>
          <reference field="17" count="1">
            <x v="30"/>
          </reference>
          <reference field="18" count="1" selected="0">
            <x v="24"/>
          </reference>
          <reference field="22" count="1" selected="0">
            <x v="2"/>
          </reference>
        </references>
      </pivotArea>
    </format>
    <format dxfId="909">
      <pivotArea dataOnly="0" labelOnly="1" outline="0" fieldPosition="0">
        <references count="5">
          <reference field="0" count="1" selected="0">
            <x v="31"/>
          </reference>
          <reference field="3" count="1" selected="0">
            <x v="30"/>
          </reference>
          <reference field="17" count="1">
            <x v="31"/>
          </reference>
          <reference field="18" count="1" selected="0">
            <x v="25"/>
          </reference>
          <reference field="22" count="1" selected="0">
            <x v="1"/>
          </reference>
        </references>
      </pivotArea>
    </format>
    <format dxfId="908">
      <pivotArea dataOnly="0" labelOnly="1" outline="0" fieldPosition="0">
        <references count="5">
          <reference field="0" count="1" selected="0">
            <x v="32"/>
          </reference>
          <reference field="3" count="1" selected="0">
            <x v="31"/>
          </reference>
          <reference field="17" count="1">
            <x v="26"/>
          </reference>
          <reference field="18" count="1" selected="0">
            <x v="71"/>
          </reference>
          <reference field="22" count="1" selected="0">
            <x v="1"/>
          </reference>
        </references>
      </pivotArea>
    </format>
    <format dxfId="907">
      <pivotArea dataOnly="0" labelOnly="1" outline="0" fieldPosition="0">
        <references count="5">
          <reference field="0" count="1" selected="0">
            <x v="33"/>
          </reference>
          <reference field="3" count="1" selected="0">
            <x v="32"/>
          </reference>
          <reference field="17" count="1">
            <x v="132"/>
          </reference>
          <reference field="18" count="1" selected="0">
            <x v="77"/>
          </reference>
          <reference field="22" count="1" selected="0">
            <x v="4"/>
          </reference>
        </references>
      </pivotArea>
    </format>
    <format dxfId="906">
      <pivotArea dataOnly="0" labelOnly="1" outline="0" fieldPosition="0">
        <references count="5">
          <reference field="0" count="1" selected="0">
            <x v="35"/>
          </reference>
          <reference field="3" count="1" selected="0">
            <x v="33"/>
          </reference>
          <reference field="17" count="1">
            <x v="33"/>
          </reference>
          <reference field="18" count="1" selected="0">
            <x v="26"/>
          </reference>
          <reference field="22" count="1" selected="0">
            <x v="2"/>
          </reference>
        </references>
      </pivotArea>
    </format>
    <format dxfId="905">
      <pivotArea dataOnly="0" labelOnly="1" outline="0" fieldPosition="0">
        <references count="5">
          <reference field="0" count="1" selected="0">
            <x v="36"/>
          </reference>
          <reference field="3" count="1" selected="0">
            <x v="34"/>
          </reference>
          <reference field="17" count="1">
            <x v="34"/>
          </reference>
          <reference field="18" count="1" selected="0">
            <x v="27"/>
          </reference>
          <reference field="22" count="1" selected="0">
            <x v="2"/>
          </reference>
        </references>
      </pivotArea>
    </format>
    <format dxfId="904">
      <pivotArea dataOnly="0" labelOnly="1" outline="0" fieldPosition="0">
        <references count="5">
          <reference field="0" count="1" selected="0">
            <x v="37"/>
          </reference>
          <reference field="3" count="1" selected="0">
            <x v="35"/>
          </reference>
          <reference field="17" count="1">
            <x v="25"/>
          </reference>
          <reference field="18" count="1" selected="0">
            <x v="28"/>
          </reference>
          <reference field="22" count="1" selected="0">
            <x v="2"/>
          </reference>
        </references>
      </pivotArea>
    </format>
    <format dxfId="903">
      <pivotArea dataOnly="0" labelOnly="1" outline="0" fieldPosition="0">
        <references count="5">
          <reference field="0" count="1" selected="0">
            <x v="39"/>
          </reference>
          <reference field="3" count="1" selected="0">
            <x v="36"/>
          </reference>
          <reference field="17" count="1">
            <x v="37"/>
          </reference>
          <reference field="18" count="1" selected="0">
            <x v="29"/>
          </reference>
          <reference field="22" count="1" selected="0">
            <x v="1"/>
          </reference>
        </references>
      </pivotArea>
    </format>
    <format dxfId="902">
      <pivotArea dataOnly="0" labelOnly="1" outline="0" fieldPosition="0">
        <references count="5">
          <reference field="0" count="1" selected="0">
            <x v="44"/>
          </reference>
          <reference field="3" count="1" selected="0">
            <x v="38"/>
          </reference>
          <reference field="17" count="1">
            <x v="39"/>
          </reference>
          <reference field="18" count="1" selected="0">
            <x v="30"/>
          </reference>
          <reference field="22" count="1" selected="0">
            <x v="2"/>
          </reference>
        </references>
      </pivotArea>
    </format>
    <format dxfId="901">
      <pivotArea dataOnly="0" labelOnly="1" outline="0" fieldPosition="0">
        <references count="5">
          <reference field="0" count="1" selected="0">
            <x v="45"/>
          </reference>
          <reference field="3" count="1" selected="0">
            <x v="39"/>
          </reference>
          <reference field="17" count="1">
            <x v="43"/>
          </reference>
          <reference field="18" count="1" selected="0">
            <x v="31"/>
          </reference>
          <reference field="22" count="1" selected="0">
            <x v="2"/>
          </reference>
        </references>
      </pivotArea>
    </format>
    <format dxfId="900">
      <pivotArea dataOnly="0" labelOnly="1" outline="0" fieldPosition="0">
        <references count="5">
          <reference field="0" count="1" selected="0">
            <x v="49"/>
          </reference>
          <reference field="3" count="1" selected="0">
            <x v="40"/>
          </reference>
          <reference field="17" count="1">
            <x v="44"/>
          </reference>
          <reference field="18" count="1" selected="0">
            <x v="32"/>
          </reference>
          <reference field="22" count="1" selected="0">
            <x v="1"/>
          </reference>
        </references>
      </pivotArea>
    </format>
    <format dxfId="899">
      <pivotArea dataOnly="0" labelOnly="1" outline="0" fieldPosition="0">
        <references count="5">
          <reference field="0" count="1" selected="0">
            <x v="50"/>
          </reference>
          <reference field="3" count="1" selected="0">
            <x v="41"/>
          </reference>
          <reference field="17" count="1">
            <x v="45"/>
          </reference>
          <reference field="18" count="1" selected="0">
            <x v="33"/>
          </reference>
          <reference field="22" count="1" selected="0">
            <x v="4"/>
          </reference>
        </references>
      </pivotArea>
    </format>
    <format dxfId="898">
      <pivotArea dataOnly="0" labelOnly="1" outline="0" fieldPosition="0">
        <references count="5">
          <reference field="0" count="1" selected="0">
            <x v="54"/>
          </reference>
          <reference field="3" count="1" selected="0">
            <x v="42"/>
          </reference>
          <reference field="17" count="1">
            <x v="51"/>
          </reference>
          <reference field="18" count="1" selected="0">
            <x v="34"/>
          </reference>
          <reference field="22" count="1" selected="0">
            <x v="1"/>
          </reference>
        </references>
      </pivotArea>
    </format>
    <format dxfId="897">
      <pivotArea dataOnly="0" labelOnly="1" outline="0" fieldPosition="0">
        <references count="5">
          <reference field="0" count="1" selected="0">
            <x v="55"/>
          </reference>
          <reference field="3" count="1" selected="0">
            <x v="43"/>
          </reference>
          <reference field="17" count="1">
            <x v="50"/>
          </reference>
          <reference field="18" count="1" selected="0">
            <x v="35"/>
          </reference>
          <reference field="22" count="1" selected="0">
            <x v="2"/>
          </reference>
        </references>
      </pivotArea>
    </format>
    <format dxfId="896">
      <pivotArea dataOnly="0" labelOnly="1" outline="0" fieldPosition="0">
        <references count="5">
          <reference field="0" count="1" selected="0">
            <x v="56"/>
          </reference>
          <reference field="3" count="1" selected="0">
            <x v="44"/>
          </reference>
          <reference field="17" count="1">
            <x v="52"/>
          </reference>
          <reference field="18" count="1" selected="0">
            <x v="36"/>
          </reference>
          <reference field="22" count="1" selected="0">
            <x v="2"/>
          </reference>
        </references>
      </pivotArea>
    </format>
    <format dxfId="895">
      <pivotArea dataOnly="0" labelOnly="1" outline="0" fieldPosition="0">
        <references count="5">
          <reference field="0" count="1" selected="0">
            <x v="57"/>
          </reference>
          <reference field="3" count="1" selected="0">
            <x v="45"/>
          </reference>
          <reference field="17" count="1">
            <x v="49"/>
          </reference>
          <reference field="18" count="1" selected="0">
            <x v="71"/>
          </reference>
          <reference field="22" count="1" selected="0">
            <x v="1"/>
          </reference>
        </references>
      </pivotArea>
    </format>
    <format dxfId="894">
      <pivotArea dataOnly="0" labelOnly="1" outline="0" fieldPosition="0">
        <references count="5">
          <reference field="0" count="1" selected="0">
            <x v="61"/>
          </reference>
          <reference field="3" count="1" selected="0">
            <x v="46"/>
          </reference>
          <reference field="17" count="1">
            <x v="53"/>
          </reference>
          <reference field="18" count="1" selected="0">
            <x v="37"/>
          </reference>
          <reference field="22" count="1" selected="0">
            <x v="4"/>
          </reference>
        </references>
      </pivotArea>
    </format>
    <format dxfId="893">
      <pivotArea dataOnly="0" labelOnly="1" outline="0" fieldPosition="0">
        <references count="5">
          <reference field="0" count="1" selected="0">
            <x v="62"/>
          </reference>
          <reference field="3" count="1" selected="0">
            <x v="47"/>
          </reference>
          <reference field="17" count="1">
            <x v="54"/>
          </reference>
          <reference field="18" count="1" selected="0">
            <x v="38"/>
          </reference>
          <reference field="22" count="1" selected="0">
            <x v="4"/>
          </reference>
        </references>
      </pivotArea>
    </format>
    <format dxfId="892">
      <pivotArea dataOnly="0" labelOnly="1" outline="0" fieldPosition="0">
        <references count="5">
          <reference field="0" count="1" selected="0">
            <x v="65"/>
          </reference>
          <reference field="3" count="1" selected="0">
            <x v="48"/>
          </reference>
          <reference field="17" count="1">
            <x v="38"/>
          </reference>
          <reference field="18" count="1" selected="0">
            <x v="42"/>
          </reference>
          <reference field="22" count="1" selected="0">
            <x v="1"/>
          </reference>
        </references>
      </pivotArea>
    </format>
    <format dxfId="891">
      <pivotArea dataOnly="0" labelOnly="1" outline="0" fieldPosition="0">
        <references count="5">
          <reference field="0" count="1" selected="0">
            <x v="66"/>
          </reference>
          <reference field="3" count="1" selected="0">
            <x v="49"/>
          </reference>
          <reference field="17" count="1">
            <x v="56"/>
          </reference>
          <reference field="18" count="1" selected="0">
            <x v="39"/>
          </reference>
          <reference field="22" count="1" selected="0">
            <x v="1"/>
          </reference>
        </references>
      </pivotArea>
    </format>
    <format dxfId="890">
      <pivotArea dataOnly="0" labelOnly="1" outline="0" fieldPosition="0">
        <references count="5">
          <reference field="0" count="1" selected="0">
            <x v="67"/>
          </reference>
          <reference field="3" count="1" selected="0">
            <x v="50"/>
          </reference>
          <reference field="17" count="1">
            <x v="58"/>
          </reference>
          <reference field="18" count="1" selected="0">
            <x v="41"/>
          </reference>
          <reference field="22" count="1" selected="0">
            <x v="1"/>
          </reference>
        </references>
      </pivotArea>
    </format>
    <format dxfId="889">
      <pivotArea dataOnly="0" labelOnly="1" outline="0" fieldPosition="0">
        <references count="5">
          <reference field="0" count="1" selected="0">
            <x v="68"/>
          </reference>
          <reference field="3" count="1" selected="0">
            <x v="51"/>
          </reference>
          <reference field="17" count="1">
            <x v="40"/>
          </reference>
          <reference field="18" count="1" selected="0">
            <x v="40"/>
          </reference>
          <reference field="22" count="1" selected="0">
            <x v="1"/>
          </reference>
        </references>
      </pivotArea>
    </format>
    <format dxfId="888">
      <pivotArea dataOnly="0" labelOnly="1" outline="0" fieldPosition="0">
        <references count="5">
          <reference field="0" count="1" selected="0">
            <x v="69"/>
          </reference>
          <reference field="3" count="1" selected="0">
            <x v="52"/>
          </reference>
          <reference field="17" count="1">
            <x v="63"/>
          </reference>
          <reference field="18" count="1" selected="0">
            <x v="43"/>
          </reference>
          <reference field="22" count="1" selected="0">
            <x v="2"/>
          </reference>
        </references>
      </pivotArea>
    </format>
    <format dxfId="887">
      <pivotArea dataOnly="0" labelOnly="1" outline="0" fieldPosition="0">
        <references count="5">
          <reference field="0" count="1" selected="0">
            <x v="70"/>
          </reference>
          <reference field="3" count="1" selected="0">
            <x v="53"/>
          </reference>
          <reference field="17" count="1">
            <x v="64"/>
          </reference>
          <reference field="18" count="1" selected="0">
            <x v="44"/>
          </reference>
          <reference field="22" count="1" selected="0">
            <x v="1"/>
          </reference>
        </references>
      </pivotArea>
    </format>
    <format dxfId="886">
      <pivotArea dataOnly="0" labelOnly="1" outline="0" fieldPosition="0">
        <references count="5">
          <reference field="0" count="1" selected="0">
            <x v="71"/>
          </reference>
          <reference field="3" count="1" selected="0">
            <x v="54"/>
          </reference>
          <reference field="17" count="1">
            <x v="59"/>
          </reference>
          <reference field="18" count="1" selected="0">
            <x v="71"/>
          </reference>
          <reference field="22" count="1" selected="0">
            <x v="4"/>
          </reference>
        </references>
      </pivotArea>
    </format>
    <format dxfId="885">
      <pivotArea dataOnly="0" labelOnly="1" outline="0" fieldPosition="0">
        <references count="5">
          <reference field="0" count="1" selected="0">
            <x v="72"/>
          </reference>
          <reference field="3" count="1" selected="0">
            <x v="55"/>
          </reference>
          <reference field="17" count="1">
            <x v="62"/>
          </reference>
          <reference field="18" count="1" selected="0">
            <x v="71"/>
          </reference>
          <reference field="22" count="1" selected="0">
            <x v="1"/>
          </reference>
        </references>
      </pivotArea>
    </format>
    <format dxfId="884">
      <pivotArea dataOnly="0" labelOnly="1" outline="0" fieldPosition="0">
        <references count="5">
          <reference field="0" count="1" selected="0">
            <x v="75"/>
          </reference>
          <reference field="3" count="1" selected="0">
            <x v="56"/>
          </reference>
          <reference field="17" count="1">
            <x v="65"/>
          </reference>
          <reference field="18" count="1" selected="0">
            <x v="45"/>
          </reference>
          <reference field="22" count="1" selected="0">
            <x v="2"/>
          </reference>
        </references>
      </pivotArea>
    </format>
    <format dxfId="883">
      <pivotArea dataOnly="0" labelOnly="1" outline="0" fieldPosition="0">
        <references count="5">
          <reference field="0" count="1" selected="0">
            <x v="76"/>
          </reference>
          <reference field="3" count="1" selected="0">
            <x v="57"/>
          </reference>
          <reference field="17" count="1">
            <x v="61"/>
          </reference>
          <reference field="18" count="1" selected="0">
            <x v="46"/>
          </reference>
          <reference field="22" count="1" selected="0">
            <x v="4"/>
          </reference>
        </references>
      </pivotArea>
    </format>
    <format dxfId="882">
      <pivotArea dataOnly="0" labelOnly="1" outline="0" fieldPosition="0">
        <references count="5">
          <reference field="0" count="1" selected="0">
            <x v="77"/>
          </reference>
          <reference field="3" count="1" selected="0">
            <x v="58"/>
          </reference>
          <reference field="17" count="1">
            <x v="68"/>
          </reference>
          <reference field="18" count="1" selected="0">
            <x v="47"/>
          </reference>
          <reference field="22" count="1" selected="0">
            <x v="4"/>
          </reference>
        </references>
      </pivotArea>
    </format>
    <format dxfId="881">
      <pivotArea dataOnly="0" labelOnly="1" outline="0" fieldPosition="0">
        <references count="5">
          <reference field="0" count="1" selected="0">
            <x v="78"/>
          </reference>
          <reference field="3" count="1" selected="0">
            <x v="59"/>
          </reference>
          <reference field="17" count="1">
            <x v="69"/>
          </reference>
          <reference field="18" count="1" selected="0">
            <x v="48"/>
          </reference>
          <reference field="22" count="1" selected="0">
            <x v="4"/>
          </reference>
        </references>
      </pivotArea>
    </format>
    <format dxfId="880">
      <pivotArea dataOnly="0" labelOnly="1" outline="0" fieldPosition="0">
        <references count="5">
          <reference field="0" count="1" selected="0">
            <x v="79"/>
          </reference>
          <reference field="3" count="1" selected="0">
            <x v="60"/>
          </reference>
          <reference field="17" count="1">
            <x v="67"/>
          </reference>
          <reference field="18" count="1" selected="0">
            <x v="49"/>
          </reference>
          <reference field="22" count="1" selected="0">
            <x v="1"/>
          </reference>
        </references>
      </pivotArea>
    </format>
    <format dxfId="879">
      <pivotArea dataOnly="0" labelOnly="1" outline="0" fieldPosition="0">
        <references count="5">
          <reference field="0" count="1" selected="0">
            <x v="80"/>
          </reference>
          <reference field="3" count="1" selected="0">
            <x v="61"/>
          </reference>
          <reference field="17" count="1">
            <x v="71"/>
          </reference>
          <reference field="18" count="1" selected="0">
            <x v="50"/>
          </reference>
          <reference field="22" count="1" selected="0">
            <x v="1"/>
          </reference>
        </references>
      </pivotArea>
    </format>
    <format dxfId="878">
      <pivotArea dataOnly="0" labelOnly="1" outline="0" fieldPosition="0">
        <references count="5">
          <reference field="0" count="1" selected="0">
            <x v="81"/>
          </reference>
          <reference field="3" count="1" selected="0">
            <x v="62"/>
          </reference>
          <reference field="17" count="1">
            <x v="73"/>
          </reference>
          <reference field="18" count="1" selected="0">
            <x v="51"/>
          </reference>
          <reference field="22" count="1" selected="0">
            <x v="1"/>
          </reference>
        </references>
      </pivotArea>
    </format>
    <format dxfId="877">
      <pivotArea dataOnly="0" labelOnly="1" outline="0" fieldPosition="0">
        <references count="5">
          <reference field="0" count="1" selected="0">
            <x v="83"/>
          </reference>
          <reference field="3" count="1" selected="0">
            <x v="63"/>
          </reference>
          <reference field="17" count="1">
            <x v="36"/>
          </reference>
          <reference field="18" count="1" selected="0">
            <x v="52"/>
          </reference>
          <reference field="22" count="1" selected="0">
            <x v="2"/>
          </reference>
        </references>
      </pivotArea>
    </format>
    <format dxfId="876">
      <pivotArea dataOnly="0" labelOnly="1" outline="0" fieldPosition="0">
        <references count="5">
          <reference field="0" count="1" selected="0">
            <x v="84"/>
          </reference>
          <reference field="3" count="1" selected="0">
            <x v="64"/>
          </reference>
          <reference field="17" count="1">
            <x v="74"/>
          </reference>
          <reference field="18" count="1" selected="0">
            <x v="53"/>
          </reference>
          <reference field="22" count="1" selected="0">
            <x v="1"/>
          </reference>
        </references>
      </pivotArea>
    </format>
    <format dxfId="875">
      <pivotArea dataOnly="0" labelOnly="1" outline="0" fieldPosition="0">
        <references count="5">
          <reference field="0" count="1" selected="0">
            <x v="85"/>
          </reference>
          <reference field="3" count="1" selected="0">
            <x v="65"/>
          </reference>
          <reference field="17" count="1">
            <x v="75"/>
          </reference>
          <reference field="18" count="1" selected="0">
            <x v="54"/>
          </reference>
          <reference field="22" count="1" selected="0">
            <x v="2"/>
          </reference>
        </references>
      </pivotArea>
    </format>
    <format dxfId="874">
      <pivotArea dataOnly="0" labelOnly="1" outline="0" fieldPosition="0">
        <references count="5">
          <reference field="0" count="1" selected="0">
            <x v="86"/>
          </reference>
          <reference field="3" count="1" selected="0">
            <x v="66"/>
          </reference>
          <reference field="17" count="1">
            <x v="60"/>
          </reference>
          <reference field="18" count="1" selected="0">
            <x v="55"/>
          </reference>
          <reference field="22" count="1" selected="0">
            <x v="2"/>
          </reference>
        </references>
      </pivotArea>
    </format>
    <format dxfId="873">
      <pivotArea dataOnly="0" labelOnly="1" outline="0" fieldPosition="0">
        <references count="5">
          <reference field="0" count="1" selected="0">
            <x v="87"/>
          </reference>
          <reference field="3" count="1" selected="0">
            <x v="67"/>
          </reference>
          <reference field="17" count="1">
            <x v="77"/>
          </reference>
          <reference field="18" count="1" selected="0">
            <x v="56"/>
          </reference>
          <reference field="22" count="1" selected="0">
            <x v="2"/>
          </reference>
        </references>
      </pivotArea>
    </format>
    <format dxfId="872">
      <pivotArea dataOnly="0" labelOnly="1" outline="0" fieldPosition="0">
        <references count="5">
          <reference field="0" count="1" selected="0">
            <x v="88"/>
          </reference>
          <reference field="3" count="1" selected="0">
            <x v="68"/>
          </reference>
          <reference field="17" count="1">
            <x v="143"/>
          </reference>
          <reference field="18" count="1" selected="0">
            <x v="48"/>
          </reference>
          <reference field="22" count="1" selected="0">
            <x v="4"/>
          </reference>
        </references>
      </pivotArea>
    </format>
    <format dxfId="871">
      <pivotArea dataOnly="0" labelOnly="1" outline="0" fieldPosition="0">
        <references count="5">
          <reference field="0" count="1" selected="0">
            <x v="91"/>
          </reference>
          <reference field="3" count="1" selected="0">
            <x v="69"/>
          </reference>
          <reference field="17" count="1">
            <x v="57"/>
          </reference>
          <reference field="18" count="1" selected="0">
            <x v="57"/>
          </reference>
          <reference field="22" count="1" selected="0">
            <x v="2"/>
          </reference>
        </references>
      </pivotArea>
    </format>
    <format dxfId="870">
      <pivotArea dataOnly="0" labelOnly="1" outline="0" fieldPosition="0">
        <references count="5">
          <reference field="0" count="1" selected="0">
            <x v="92"/>
          </reference>
          <reference field="3" count="1" selected="0">
            <x v="70"/>
          </reference>
          <reference field="17" count="1">
            <x v="42"/>
          </reference>
          <reference field="18" count="1" selected="0">
            <x v="58"/>
          </reference>
          <reference field="22" count="1" selected="0">
            <x v="1"/>
          </reference>
        </references>
      </pivotArea>
    </format>
    <format dxfId="869">
      <pivotArea dataOnly="0" labelOnly="1" outline="0" fieldPosition="0">
        <references count="5">
          <reference field="0" count="1" selected="0">
            <x v="93"/>
          </reference>
          <reference field="3" count="1" selected="0">
            <x v="71"/>
          </reference>
          <reference field="17" count="1">
            <x v="79"/>
          </reference>
          <reference field="18" count="1" selected="0">
            <x v="59"/>
          </reference>
          <reference field="22" count="1" selected="0">
            <x v="2"/>
          </reference>
        </references>
      </pivotArea>
    </format>
    <format dxfId="868">
      <pivotArea dataOnly="0" labelOnly="1" outline="0" fieldPosition="0">
        <references count="5">
          <reference field="0" count="1" selected="0">
            <x v="94"/>
          </reference>
          <reference field="3" count="1" selected="0">
            <x v="72"/>
          </reference>
          <reference field="17" count="1">
            <x v="80"/>
          </reference>
          <reference field="18" count="1" selected="0">
            <x v="60"/>
          </reference>
          <reference field="22" count="1" selected="0">
            <x v="2"/>
          </reference>
        </references>
      </pivotArea>
    </format>
    <format dxfId="867">
      <pivotArea dataOnly="0" labelOnly="1" outline="0" fieldPosition="0">
        <references count="5">
          <reference field="0" count="1" selected="0">
            <x v="95"/>
          </reference>
          <reference field="3" count="1" selected="0">
            <x v="73"/>
          </reference>
          <reference field="17" count="1">
            <x v="81"/>
          </reference>
          <reference field="18" count="1" selected="0">
            <x v="61"/>
          </reference>
          <reference field="22" count="1" selected="0">
            <x v="4"/>
          </reference>
        </references>
      </pivotArea>
    </format>
    <format dxfId="866">
      <pivotArea dataOnly="0" labelOnly="1" outline="0" fieldPosition="0">
        <references count="5">
          <reference field="0" count="1" selected="0">
            <x v="96"/>
          </reference>
          <reference field="3" count="1" selected="0">
            <x v="74"/>
          </reference>
          <reference field="17" count="1">
            <x v="84"/>
          </reference>
          <reference field="18" count="1" selected="0">
            <x v="62"/>
          </reference>
          <reference field="22" count="1" selected="0">
            <x v="1"/>
          </reference>
        </references>
      </pivotArea>
    </format>
    <format dxfId="865">
      <pivotArea dataOnly="0" labelOnly="1" outline="0" fieldPosition="0">
        <references count="5">
          <reference field="0" count="1" selected="0">
            <x v="97"/>
          </reference>
          <reference field="3" count="1" selected="0">
            <x v="75"/>
          </reference>
          <reference field="17" count="1">
            <x v="83"/>
          </reference>
          <reference field="18" count="1" selected="0">
            <x v="71"/>
          </reference>
          <reference field="22" count="1" selected="0">
            <x v="4"/>
          </reference>
        </references>
      </pivotArea>
    </format>
    <format dxfId="864">
      <pivotArea dataOnly="0" labelOnly="1" outline="0" fieldPosition="0">
        <references count="5">
          <reference field="0" count="1" selected="0">
            <x v="98"/>
          </reference>
          <reference field="3" count="1" selected="0">
            <x v="76"/>
          </reference>
          <reference field="17" count="1">
            <x v="138"/>
          </reference>
          <reference field="18" count="1" selected="0">
            <x v="71"/>
          </reference>
          <reference field="22" count="1" selected="0">
            <x v="2"/>
          </reference>
        </references>
      </pivotArea>
    </format>
    <format dxfId="863">
      <pivotArea dataOnly="0" labelOnly="1" outline="0" fieldPosition="0">
        <references count="5">
          <reference field="0" count="1" selected="0">
            <x v="100"/>
          </reference>
          <reference field="3" count="1" selected="0">
            <x v="77"/>
          </reference>
          <reference field="17" count="1">
            <x v="78"/>
          </reference>
          <reference field="18" count="1" selected="0">
            <x v="63"/>
          </reference>
          <reference field="22" count="1" selected="0">
            <x v="4"/>
          </reference>
        </references>
      </pivotArea>
    </format>
    <format dxfId="862">
      <pivotArea dataOnly="0" labelOnly="1" outline="0" fieldPosition="0">
        <references count="5">
          <reference field="0" count="1" selected="0">
            <x v="101"/>
          </reference>
          <reference field="3" count="1" selected="0">
            <x v="78"/>
          </reference>
          <reference field="17" count="1">
            <x v="82"/>
          </reference>
          <reference field="18" count="1" selected="0">
            <x v="64"/>
          </reference>
          <reference field="22" count="1" selected="0">
            <x v="4"/>
          </reference>
        </references>
      </pivotArea>
    </format>
    <format dxfId="861">
      <pivotArea dataOnly="0" labelOnly="1" outline="0" fieldPosition="0">
        <references count="5">
          <reference field="0" count="1" selected="0">
            <x v="102"/>
          </reference>
          <reference field="3" count="1" selected="0">
            <x v="79"/>
          </reference>
          <reference field="17" count="1">
            <x v="76"/>
          </reference>
          <reference field="18" count="1" selected="0">
            <x v="65"/>
          </reference>
          <reference field="22" count="1" selected="0">
            <x v="4"/>
          </reference>
        </references>
      </pivotArea>
    </format>
    <format dxfId="860">
      <pivotArea dataOnly="0" labelOnly="1" outline="0" fieldPosition="0">
        <references count="5">
          <reference field="0" count="1" selected="0">
            <x v="103"/>
          </reference>
          <reference field="3" count="1" selected="0">
            <x v="80"/>
          </reference>
          <reference field="17" count="1">
            <x v="4"/>
          </reference>
          <reference field="18" count="1" selected="0">
            <x v="66"/>
          </reference>
          <reference field="22" count="1" selected="0">
            <x v="4"/>
          </reference>
        </references>
      </pivotArea>
    </format>
    <format dxfId="859">
      <pivotArea dataOnly="0" labelOnly="1" outline="0" fieldPosition="0">
        <references count="5">
          <reference field="0" count="1" selected="0">
            <x v="104"/>
          </reference>
          <reference field="3" count="1" selected="0">
            <x v="81"/>
          </reference>
          <reference field="17" count="1">
            <x v="86"/>
          </reference>
          <reference field="18" count="1" selected="0">
            <x v="66"/>
          </reference>
          <reference field="22" count="1" selected="0">
            <x v="1"/>
          </reference>
        </references>
      </pivotArea>
    </format>
    <format dxfId="858">
      <pivotArea dataOnly="0" labelOnly="1" outline="0" fieldPosition="0">
        <references count="5">
          <reference field="0" count="1" selected="0">
            <x v="105"/>
          </reference>
          <reference field="3" count="1" selected="0">
            <x v="82"/>
          </reference>
          <reference field="17" count="1">
            <x v="87"/>
          </reference>
          <reference field="18" count="1" selected="0">
            <x v="67"/>
          </reference>
          <reference field="22" count="1" selected="0">
            <x v="2"/>
          </reference>
        </references>
      </pivotArea>
    </format>
    <format dxfId="857">
      <pivotArea dataOnly="0" labelOnly="1" outline="0" fieldPosition="0">
        <references count="5">
          <reference field="0" count="1" selected="0">
            <x v="106"/>
          </reference>
          <reference field="3" count="1" selected="0">
            <x v="83"/>
          </reference>
          <reference field="17" count="1">
            <x v="70"/>
          </reference>
          <reference field="18" count="1" selected="0">
            <x v="68"/>
          </reference>
          <reference field="22" count="1" selected="0">
            <x v="4"/>
          </reference>
        </references>
      </pivotArea>
    </format>
    <format dxfId="856">
      <pivotArea dataOnly="0" labelOnly="1" outline="0" fieldPosition="0">
        <references count="5">
          <reference field="0" count="1" selected="0">
            <x v="107"/>
          </reference>
          <reference field="3" count="1" selected="0">
            <x v="84"/>
          </reference>
          <reference field="17" count="1">
            <x v="88"/>
          </reference>
          <reference field="18" count="1" selected="0">
            <x v="69"/>
          </reference>
          <reference field="22" count="1" selected="0">
            <x v="1"/>
          </reference>
        </references>
      </pivotArea>
    </format>
    <format dxfId="855">
      <pivotArea dataOnly="0" labelOnly="1" outline="0" fieldPosition="0">
        <references count="5">
          <reference field="0" count="1" selected="0">
            <x v="108"/>
          </reference>
          <reference field="3" count="1" selected="0">
            <x v="85"/>
          </reference>
          <reference field="17" count="1">
            <x v="85"/>
          </reference>
          <reference field="18" count="1" selected="0">
            <x v="71"/>
          </reference>
          <reference field="22" count="1" selected="0">
            <x v="1"/>
          </reference>
        </references>
      </pivotArea>
    </format>
    <format dxfId="854">
      <pivotArea dataOnly="0" labelOnly="1" outline="0" fieldPosition="0">
        <references count="5">
          <reference field="0" count="1" selected="0">
            <x v="109"/>
          </reference>
          <reference field="3" count="1" selected="0">
            <x v="86"/>
          </reference>
          <reference field="17" count="1">
            <x v="144"/>
          </reference>
          <reference field="18" count="1" selected="0">
            <x v="71"/>
          </reference>
          <reference field="22" count="1" selected="0">
            <x v="1"/>
          </reference>
        </references>
      </pivotArea>
    </format>
    <format dxfId="853">
      <pivotArea dataOnly="0" labelOnly="1" outline="0" fieldPosition="0">
        <references count="5">
          <reference field="0" count="1" selected="0">
            <x v="112"/>
          </reference>
          <reference field="3" count="1" selected="0">
            <x v="87"/>
          </reference>
          <reference field="17" count="1">
            <x v="90"/>
          </reference>
          <reference field="18" count="1" selected="0">
            <x v="70"/>
          </reference>
          <reference field="22" count="1" selected="0">
            <x v="2"/>
          </reference>
        </references>
      </pivotArea>
    </format>
    <format dxfId="852">
      <pivotArea dataOnly="0" labelOnly="1" outline="0" fieldPosition="0">
        <references count="5">
          <reference field="0" count="1" selected="0">
            <x v="113"/>
          </reference>
          <reference field="3" count="1" selected="0">
            <x v="88"/>
          </reference>
          <reference field="17" count="1">
            <x v="135"/>
          </reference>
          <reference field="18" count="1" selected="0">
            <x v="79"/>
          </reference>
          <reference field="22" count="1" selected="0">
            <x v="4"/>
          </reference>
        </references>
      </pivotArea>
    </format>
    <format dxfId="851">
      <pivotArea dataOnly="0" labelOnly="1" outline="0" fieldPosition="0">
        <references count="5">
          <reference field="0" count="1" selected="0">
            <x v="114"/>
          </reference>
          <reference field="3" count="1" selected="0">
            <x v="89"/>
          </reference>
          <reference field="17" count="1">
            <x v="136"/>
          </reference>
          <reference field="18" count="1" selected="0">
            <x v="80"/>
          </reference>
          <reference field="22" count="1" selected="0">
            <x v="4"/>
          </reference>
        </references>
      </pivotArea>
    </format>
    <format dxfId="850">
      <pivotArea dataOnly="0" labelOnly="1" outline="0" fieldPosition="0">
        <references count="5">
          <reference field="0" count="1" selected="0">
            <x v="115"/>
          </reference>
          <reference field="3" count="1" selected="0">
            <x v="90"/>
          </reference>
          <reference field="17" count="1">
            <x v="137"/>
          </reference>
          <reference field="18" count="1" selected="0">
            <x v="71"/>
          </reference>
          <reference field="22" count="1" selected="0">
            <x v="2"/>
          </reference>
        </references>
      </pivotArea>
    </format>
    <format dxfId="849">
      <pivotArea dataOnly="0" labelOnly="1" outline="0" fieldPosition="0">
        <references count="5">
          <reference field="0" count="1" selected="0">
            <x v="116"/>
          </reference>
          <reference field="3" count="1" selected="0">
            <x v="91"/>
          </reference>
          <reference field="17" count="1">
            <x v="72"/>
          </reference>
          <reference field="18" count="1" selected="0">
            <x v="71"/>
          </reference>
          <reference field="22" count="1" selected="0">
            <x v="4"/>
          </reference>
        </references>
      </pivotArea>
    </format>
    <format dxfId="848">
      <pivotArea dataOnly="0" labelOnly="1" outline="0" fieldPosition="0">
        <references count="5">
          <reference field="0" count="1" selected="0">
            <x v="117"/>
          </reference>
          <reference field="3" count="1" selected="0">
            <x v="92"/>
          </reference>
          <reference field="17" count="1">
            <x v="89"/>
          </reference>
          <reference field="18" count="1" selected="0">
            <x v="71"/>
          </reference>
          <reference field="22" count="1" selected="0">
            <x v="2"/>
          </reference>
        </references>
      </pivotArea>
    </format>
    <format dxfId="847">
      <pivotArea dataOnly="0" labelOnly="1" outline="0" fieldPosition="0">
        <references count="5">
          <reference field="0" count="1" selected="0">
            <x v="119"/>
          </reference>
          <reference field="3" count="1" selected="0">
            <x v="94"/>
          </reference>
          <reference field="17" count="1">
            <x v="120"/>
          </reference>
          <reference field="18" count="1" selected="0">
            <x v="71"/>
          </reference>
          <reference field="22" count="1" selected="0">
            <x v="2"/>
          </reference>
        </references>
      </pivotArea>
    </format>
    <format dxfId="846">
      <pivotArea dataOnly="0" labelOnly="1" outline="0" fieldPosition="0">
        <references count="5">
          <reference field="0" count="1" selected="0">
            <x v="120"/>
          </reference>
          <reference field="3" count="1" selected="0">
            <x v="95"/>
          </reference>
          <reference field="17" count="1">
            <x v="94"/>
          </reference>
          <reference field="18" count="1" selected="0">
            <x v="71"/>
          </reference>
          <reference field="22" count="1" selected="0">
            <x v="1"/>
          </reference>
        </references>
      </pivotArea>
    </format>
    <format dxfId="845">
      <pivotArea dataOnly="0" labelOnly="1" outline="0" fieldPosition="0">
        <references count="5">
          <reference field="0" count="1" selected="0">
            <x v="121"/>
          </reference>
          <reference field="3" count="1" selected="0">
            <x v="96"/>
          </reference>
          <reference field="17" count="1">
            <x v="95"/>
          </reference>
          <reference field="18" count="1" selected="0">
            <x v="72"/>
          </reference>
          <reference field="22" count="1" selected="0">
            <x v="4"/>
          </reference>
        </references>
      </pivotArea>
    </format>
    <format dxfId="844">
      <pivotArea dataOnly="0" labelOnly="1" outline="0" fieldPosition="0">
        <references count="5">
          <reference field="0" count="1" selected="0">
            <x v="122"/>
          </reference>
          <reference field="3" count="1" selected="0">
            <x v="97"/>
          </reference>
          <reference field="17" count="1">
            <x v="99"/>
          </reference>
          <reference field="18" count="1" selected="0">
            <x v="83"/>
          </reference>
          <reference field="22" count="1" selected="0">
            <x v="2"/>
          </reference>
        </references>
      </pivotArea>
    </format>
    <format dxfId="843">
      <pivotArea dataOnly="0" labelOnly="1" outline="0" fieldPosition="0">
        <references count="5">
          <reference field="0" count="1" selected="0">
            <x v="123"/>
          </reference>
          <reference field="3" count="1" selected="0">
            <x v="98"/>
          </reference>
          <reference field="17" count="1">
            <x v="97"/>
          </reference>
          <reference field="18" count="1" selected="0">
            <x v="71"/>
          </reference>
          <reference field="22" count="1" selected="0">
            <x v="2"/>
          </reference>
        </references>
      </pivotArea>
    </format>
    <format dxfId="842">
      <pivotArea dataOnly="0" labelOnly="1" outline="0" fieldPosition="0">
        <references count="5">
          <reference field="0" count="1" selected="0">
            <x v="124"/>
          </reference>
          <reference field="3" count="1" selected="0">
            <x v="99"/>
          </reference>
          <reference field="17" count="1">
            <x v="98"/>
          </reference>
          <reference field="18" count="1" selected="0">
            <x v="73"/>
          </reference>
          <reference field="22" count="1" selected="0">
            <x v="2"/>
          </reference>
        </references>
      </pivotArea>
    </format>
    <format dxfId="841">
      <pivotArea dataOnly="0" labelOnly="1" outline="0" fieldPosition="0">
        <references count="5">
          <reference field="0" count="1" selected="0">
            <x v="125"/>
          </reference>
          <reference field="3" count="1" selected="0">
            <x v="100"/>
          </reference>
          <reference field="17" count="1">
            <x v="121"/>
          </reference>
          <reference field="18" count="1" selected="0">
            <x v="71"/>
          </reference>
          <reference field="22" count="1" selected="0">
            <x v="4"/>
          </reference>
        </references>
      </pivotArea>
    </format>
    <format dxfId="840">
      <pivotArea dataOnly="0" labelOnly="1" outline="0" fieldPosition="0">
        <references count="5">
          <reference field="0" count="1" selected="0">
            <x v="126"/>
          </reference>
          <reference field="3" count="1" selected="0">
            <x v="101"/>
          </reference>
          <reference field="17" count="1">
            <x v="122"/>
          </reference>
          <reference field="18" count="1" selected="0">
            <x v="71"/>
          </reference>
          <reference field="22" count="1" selected="0">
            <x v="4"/>
          </reference>
        </references>
      </pivotArea>
    </format>
    <format dxfId="839">
      <pivotArea dataOnly="0" labelOnly="1" outline="0" fieldPosition="0">
        <references count="5">
          <reference field="0" count="1" selected="0">
            <x v="127"/>
          </reference>
          <reference field="3" count="1" selected="0">
            <x v="102"/>
          </reference>
          <reference field="17" count="1">
            <x v="123"/>
          </reference>
          <reference field="18" count="1" selected="0">
            <x v="71"/>
          </reference>
          <reference field="22" count="1" selected="0">
            <x v="2"/>
          </reference>
        </references>
      </pivotArea>
    </format>
    <format dxfId="838">
      <pivotArea dataOnly="0" labelOnly="1" outline="0" fieldPosition="0">
        <references count="5">
          <reference field="0" count="1" selected="0">
            <x v="128"/>
          </reference>
          <reference field="3" count="1" selected="0">
            <x v="103"/>
          </reference>
          <reference field="17" count="1">
            <x v="124"/>
          </reference>
          <reference field="18" count="1" selected="0">
            <x v="71"/>
          </reference>
          <reference field="22" count="1" selected="0">
            <x v="2"/>
          </reference>
        </references>
      </pivotArea>
    </format>
    <format dxfId="837">
      <pivotArea dataOnly="0" labelOnly="1" outline="0" fieldPosition="0">
        <references count="5">
          <reference field="0" count="1" selected="0">
            <x v="129"/>
          </reference>
          <reference field="3" count="1" selected="0">
            <x v="104"/>
          </reference>
          <reference field="17" count="1">
            <x v="125"/>
          </reference>
          <reference field="18" count="1" selected="0">
            <x v="71"/>
          </reference>
          <reference field="22" count="1" selected="0">
            <x v="4"/>
          </reference>
        </references>
      </pivotArea>
    </format>
    <format dxfId="836">
      <pivotArea dataOnly="0" labelOnly="1" outline="0" fieldPosition="0">
        <references count="5">
          <reference field="0" count="1" selected="0">
            <x v="130"/>
          </reference>
          <reference field="3" count="1" selected="0">
            <x v="105"/>
          </reference>
          <reference field="17" count="1">
            <x v="126"/>
          </reference>
          <reference field="18" count="1" selected="0">
            <x v="71"/>
          </reference>
          <reference field="22" count="1" selected="0">
            <x v="1"/>
          </reference>
        </references>
      </pivotArea>
    </format>
    <format dxfId="835">
      <pivotArea dataOnly="0" labelOnly="1" outline="0" fieldPosition="0">
        <references count="5">
          <reference field="0" count="1" selected="0">
            <x v="131"/>
          </reference>
          <reference field="3" count="1" selected="0">
            <x v="106"/>
          </reference>
          <reference field="17" count="1">
            <x v="127"/>
          </reference>
          <reference field="18" count="1" selected="0">
            <x v="71"/>
          </reference>
          <reference field="22" count="1" selected="0">
            <x v="4"/>
          </reference>
        </references>
      </pivotArea>
    </format>
    <format dxfId="834">
      <pivotArea dataOnly="0" labelOnly="1" outline="0" fieldPosition="0">
        <references count="5">
          <reference field="0" count="1" selected="0">
            <x v="132"/>
          </reference>
          <reference field="3" count="1" selected="0">
            <x v="107"/>
          </reference>
          <reference field="17" count="1">
            <x v="128"/>
          </reference>
          <reference field="18" count="1" selected="0">
            <x v="71"/>
          </reference>
          <reference field="22" count="1" selected="0">
            <x v="2"/>
          </reference>
        </references>
      </pivotArea>
    </format>
    <format dxfId="833">
      <pivotArea dataOnly="0" labelOnly="1" outline="0" fieldPosition="0">
        <references count="5">
          <reference field="0" count="1" selected="0">
            <x v="133"/>
          </reference>
          <reference field="3" count="1" selected="0">
            <x v="108"/>
          </reference>
          <reference field="17" count="1">
            <x v="92"/>
          </reference>
          <reference field="18" count="1" selected="0">
            <x v="74"/>
          </reference>
          <reference field="22" count="1" selected="0">
            <x v="4"/>
          </reference>
        </references>
      </pivotArea>
    </format>
    <format dxfId="832">
      <pivotArea dataOnly="0" labelOnly="1" outline="0" fieldPosition="0">
        <references count="5">
          <reference field="0" count="1" selected="0">
            <x v="135"/>
          </reference>
          <reference field="3" count="1" selected="0">
            <x v="110"/>
          </reference>
          <reference field="17" count="1">
            <x v="100"/>
          </reference>
          <reference field="18" count="1" selected="0">
            <x v="71"/>
          </reference>
          <reference field="22" count="1" selected="0">
            <x v="1"/>
          </reference>
        </references>
      </pivotArea>
    </format>
    <format dxfId="831">
      <pivotArea dataOnly="0" labelOnly="1" outline="0" fieldPosition="0">
        <references count="5">
          <reference field="0" count="1" selected="0">
            <x v="136"/>
          </reference>
          <reference field="3" count="1" selected="0">
            <x v="111"/>
          </reference>
          <reference field="17" count="1">
            <x v="129"/>
          </reference>
          <reference field="18" count="1" selected="0">
            <x v="71"/>
          </reference>
          <reference field="22" count="1" selected="0">
            <x v="2"/>
          </reference>
        </references>
      </pivotArea>
    </format>
    <format dxfId="830">
      <pivotArea dataOnly="0" labelOnly="1" outline="0" fieldPosition="0">
        <references count="5">
          <reference field="0" count="1" selected="0">
            <x v="137"/>
          </reference>
          <reference field="3" count="1" selected="0">
            <x v="112"/>
          </reference>
          <reference field="17" count="1">
            <x v="130"/>
          </reference>
          <reference field="18" count="1" selected="0">
            <x v="71"/>
          </reference>
          <reference field="22" count="1" selected="0">
            <x v="2"/>
          </reference>
        </references>
      </pivotArea>
    </format>
    <format dxfId="829">
      <pivotArea dataOnly="0" labelOnly="1" outline="0" fieldPosition="0">
        <references count="5">
          <reference field="0" count="1" selected="0">
            <x v="138"/>
          </reference>
          <reference field="3" count="1" selected="0">
            <x v="113"/>
          </reference>
          <reference field="17" count="1">
            <x v="101"/>
          </reference>
          <reference field="18" count="1" selected="0">
            <x v="71"/>
          </reference>
          <reference field="22" count="1" selected="0">
            <x v="2"/>
          </reference>
        </references>
      </pivotArea>
    </format>
    <format dxfId="828">
      <pivotArea dataOnly="0" labelOnly="1" outline="0" fieldPosition="0">
        <references count="5">
          <reference field="0" count="1" selected="0">
            <x v="140"/>
          </reference>
          <reference field="3" count="1" selected="0">
            <x v="115"/>
          </reference>
          <reference field="17" count="1">
            <x v="131"/>
          </reference>
          <reference field="18" count="1" selected="0">
            <x v="71"/>
          </reference>
          <reference field="22" count="1" selected="0">
            <x v="4"/>
          </reference>
        </references>
      </pivotArea>
    </format>
    <format dxfId="827">
      <pivotArea dataOnly="0" labelOnly="1" outline="0" fieldPosition="0">
        <references count="5">
          <reference field="0" count="1" selected="0">
            <x v="141"/>
          </reference>
          <reference field="3" count="1" selected="0">
            <x v="116"/>
          </reference>
          <reference field="17" count="1">
            <x v="158"/>
          </reference>
          <reference field="18" count="1" selected="0">
            <x v="84"/>
          </reference>
          <reference field="22" count="1" selected="0">
            <x v="4"/>
          </reference>
        </references>
      </pivotArea>
    </format>
    <format dxfId="826">
      <pivotArea dataOnly="0" labelOnly="1" outline="0" fieldPosition="0">
        <references count="5">
          <reference field="0" count="1" selected="0">
            <x v="142"/>
          </reference>
          <reference field="3" count="1" selected="0">
            <x v="117"/>
          </reference>
          <reference field="17" count="1">
            <x v="109"/>
          </reference>
          <reference field="18" count="1" selected="0">
            <x v="76"/>
          </reference>
          <reference field="22" count="1" selected="0">
            <x v="4"/>
          </reference>
        </references>
      </pivotArea>
    </format>
    <format dxfId="825">
      <pivotArea dataOnly="0" labelOnly="1" outline="0" fieldPosition="0">
        <references count="5">
          <reference field="0" count="1" selected="0">
            <x v="143"/>
          </reference>
          <reference field="3" count="1" selected="0">
            <x v="118"/>
          </reference>
          <reference field="17" count="1">
            <x v="103"/>
          </reference>
          <reference field="18" count="1" selected="0">
            <x v="71"/>
          </reference>
          <reference field="22" count="1" selected="0">
            <x v="2"/>
          </reference>
        </references>
      </pivotArea>
    </format>
    <format dxfId="824">
      <pivotArea dataOnly="0" labelOnly="1" outline="0" fieldPosition="0">
        <references count="5">
          <reference field="0" count="1" selected="0">
            <x v="144"/>
          </reference>
          <reference field="3" count="1" selected="0">
            <x v="119"/>
          </reference>
          <reference field="17" count="1">
            <x v="104"/>
          </reference>
          <reference field="18" count="1" selected="0">
            <x v="71"/>
          </reference>
          <reference field="22" count="1" selected="0">
            <x v="1"/>
          </reference>
        </references>
      </pivotArea>
    </format>
    <format dxfId="823">
      <pivotArea dataOnly="0" labelOnly="1" outline="0" fieldPosition="0">
        <references count="5">
          <reference field="0" count="1" selected="0">
            <x v="145"/>
          </reference>
          <reference field="3" count="1" selected="0">
            <x v="120"/>
          </reference>
          <reference field="17" count="1">
            <x v="105"/>
          </reference>
          <reference field="18" count="1" selected="0">
            <x v="71"/>
          </reference>
          <reference field="22" count="1" selected="0">
            <x v="2"/>
          </reference>
        </references>
      </pivotArea>
    </format>
    <format dxfId="822">
      <pivotArea dataOnly="0" labelOnly="1" outline="0" fieldPosition="0">
        <references count="5">
          <reference field="0" count="1" selected="0">
            <x v="146"/>
          </reference>
          <reference field="3" count="1" selected="0">
            <x v="121"/>
          </reference>
          <reference field="17" count="1">
            <x v="106"/>
          </reference>
          <reference field="18" count="1" selected="0">
            <x v="71"/>
          </reference>
          <reference field="22" count="1" selected="0">
            <x v="2"/>
          </reference>
        </references>
      </pivotArea>
    </format>
    <format dxfId="821">
      <pivotArea dataOnly="0" labelOnly="1" outline="0" fieldPosition="0">
        <references count="5">
          <reference field="0" count="1" selected="0">
            <x v="147"/>
          </reference>
          <reference field="3" count="1" selected="0">
            <x v="122"/>
          </reference>
          <reference field="17" count="1">
            <x v="107"/>
          </reference>
          <reference field="18" count="1" selected="0">
            <x v="71"/>
          </reference>
          <reference field="22" count="1" selected="0">
            <x v="2"/>
          </reference>
        </references>
      </pivotArea>
    </format>
    <format dxfId="820">
      <pivotArea dataOnly="0" labelOnly="1" outline="0" fieldPosition="0">
        <references count="5">
          <reference field="0" count="1" selected="0">
            <x v="148"/>
          </reference>
          <reference field="3" count="1" selected="0">
            <x v="123"/>
          </reference>
          <reference field="17" count="1">
            <x v="110"/>
          </reference>
          <reference field="18" count="1" selected="0">
            <x v="71"/>
          </reference>
          <reference field="22" count="1" selected="0">
            <x v="4"/>
          </reference>
        </references>
      </pivotArea>
    </format>
    <format dxfId="819">
      <pivotArea dataOnly="0" labelOnly="1" outline="0" fieldPosition="0">
        <references count="5">
          <reference field="0" count="1" selected="0">
            <x v="149"/>
          </reference>
          <reference field="3" count="1" selected="0">
            <x v="124"/>
          </reference>
          <reference field="17" count="1">
            <x v="145"/>
          </reference>
          <reference field="18" count="1" selected="0">
            <x v="82"/>
          </reference>
          <reference field="22" count="1" selected="0">
            <x v="4"/>
          </reference>
        </references>
      </pivotArea>
    </format>
    <format dxfId="818">
      <pivotArea dataOnly="0" labelOnly="1" outline="0" fieldPosition="0">
        <references count="5">
          <reference field="0" count="1" selected="0">
            <x v="150"/>
          </reference>
          <reference field="3" count="1" selected="0">
            <x v="125"/>
          </reference>
          <reference field="17" count="1">
            <x v="147"/>
          </reference>
          <reference field="18" count="1" selected="0">
            <x v="71"/>
          </reference>
          <reference field="22" count="1" selected="0">
            <x v="4"/>
          </reference>
        </references>
      </pivotArea>
    </format>
    <format dxfId="817">
      <pivotArea dataOnly="0" labelOnly="1" outline="0" fieldPosition="0">
        <references count="5">
          <reference field="0" count="1" selected="0">
            <x v="151"/>
          </reference>
          <reference field="3" count="1" selected="0">
            <x v="126"/>
          </reference>
          <reference field="17" count="1">
            <x v="148"/>
          </reference>
          <reference field="18" count="1" selected="0">
            <x v="71"/>
          </reference>
          <reference field="22" count="1" selected="0">
            <x v="4"/>
          </reference>
        </references>
      </pivotArea>
    </format>
    <format dxfId="816">
      <pivotArea dataOnly="0" labelOnly="1" outline="0" fieldPosition="0">
        <references count="5">
          <reference field="0" count="1" selected="0">
            <x v="152"/>
          </reference>
          <reference field="3" count="1" selected="0">
            <x v="127"/>
          </reference>
          <reference field="17" count="1">
            <x v="149"/>
          </reference>
          <reference field="18" count="1" selected="0">
            <x v="71"/>
          </reference>
          <reference field="22" count="1" selected="0">
            <x v="1"/>
          </reference>
        </references>
      </pivotArea>
    </format>
    <format dxfId="815">
      <pivotArea dataOnly="0" labelOnly="1" outline="0" fieldPosition="0">
        <references count="5">
          <reference field="0" count="1" selected="0">
            <x v="153"/>
          </reference>
          <reference field="3" count="1" selected="0">
            <x v="128"/>
          </reference>
          <reference field="17" count="1">
            <x v="150"/>
          </reference>
          <reference field="18" count="1" selected="0">
            <x v="71"/>
          </reference>
          <reference field="22" count="1" selected="0">
            <x v="2"/>
          </reference>
        </references>
      </pivotArea>
    </format>
    <format dxfId="814">
      <pivotArea dataOnly="0" labelOnly="1" outline="0" fieldPosition="0">
        <references count="5">
          <reference field="0" count="1" selected="0">
            <x v="155"/>
          </reference>
          <reference field="3" count="1" selected="0">
            <x v="130"/>
          </reference>
          <reference field="17" count="1">
            <x v="151"/>
          </reference>
          <reference field="18" count="1" selected="0">
            <x v="71"/>
          </reference>
          <reference field="22" count="1" selected="0">
            <x v="2"/>
          </reference>
        </references>
      </pivotArea>
    </format>
    <format dxfId="813">
      <pivotArea dataOnly="0" labelOnly="1" outline="0" fieldPosition="0">
        <references count="5">
          <reference field="0" count="1" selected="0">
            <x v="156"/>
          </reference>
          <reference field="3" count="1" selected="0">
            <x v="131"/>
          </reference>
          <reference field="17" count="1">
            <x v="152"/>
          </reference>
          <reference field="18" count="1" selected="0">
            <x v="71"/>
          </reference>
          <reference field="22" count="1" selected="0">
            <x v="4"/>
          </reference>
        </references>
      </pivotArea>
    </format>
    <format dxfId="812">
      <pivotArea dataOnly="0" labelOnly="1" outline="0" fieldPosition="0">
        <references count="5">
          <reference field="0" count="1" selected="0">
            <x v="157"/>
          </reference>
          <reference field="3" count="1" selected="0">
            <x v="132"/>
          </reference>
          <reference field="17" count="1">
            <x v="153"/>
          </reference>
          <reference field="18" count="1" selected="0">
            <x v="71"/>
          </reference>
          <reference field="22" count="1" selected="0">
            <x v="2"/>
          </reference>
        </references>
      </pivotArea>
    </format>
    <format dxfId="811">
      <pivotArea dataOnly="0" labelOnly="1" outline="0" fieldPosition="0">
        <references count="5">
          <reference field="0" count="1" selected="0">
            <x v="158"/>
          </reference>
          <reference field="3" count="1" selected="0">
            <x v="133"/>
          </reference>
          <reference field="17" count="1">
            <x v="151"/>
          </reference>
          <reference field="18" count="1" selected="0">
            <x v="71"/>
          </reference>
          <reference field="22" count="1" selected="0">
            <x v="2"/>
          </reference>
        </references>
      </pivotArea>
    </format>
    <format dxfId="810">
      <pivotArea dataOnly="0" labelOnly="1" outline="0" fieldPosition="0">
        <references count="5">
          <reference field="0" count="1" selected="0">
            <x v="159"/>
          </reference>
          <reference field="3" count="1" selected="0">
            <x v="134"/>
          </reference>
          <reference field="17" count="1">
            <x v="153"/>
          </reference>
          <reference field="18" count="1" selected="0">
            <x v="71"/>
          </reference>
          <reference field="22" count="1" selected="0">
            <x v="2"/>
          </reference>
        </references>
      </pivotArea>
    </format>
    <format dxfId="809">
      <pivotArea dataOnly="0" labelOnly="1" outline="0" fieldPosition="0">
        <references count="5">
          <reference field="0" count="1" selected="0">
            <x v="160"/>
          </reference>
          <reference field="3" count="1" selected="0">
            <x v="135"/>
          </reference>
          <reference field="17" count="1">
            <x v="154"/>
          </reference>
          <reference field="18" count="1" selected="0">
            <x v="71"/>
          </reference>
          <reference field="22" count="1" selected="0">
            <x v="2"/>
          </reference>
        </references>
      </pivotArea>
    </format>
    <format dxfId="808">
      <pivotArea dataOnly="0" labelOnly="1" outline="0" fieldPosition="0">
        <references count="5">
          <reference field="0" count="1" selected="0">
            <x v="161"/>
          </reference>
          <reference field="3" count="1" selected="0">
            <x v="136"/>
          </reference>
          <reference field="17" count="1">
            <x v="155"/>
          </reference>
          <reference field="18" count="1" selected="0">
            <x v="71"/>
          </reference>
          <reference field="22" count="1" selected="0">
            <x v="2"/>
          </reference>
        </references>
      </pivotArea>
    </format>
    <format dxfId="807">
      <pivotArea dataOnly="0" labelOnly="1" outline="0" fieldPosition="0">
        <references count="5">
          <reference field="0" count="1" selected="0">
            <x v="162"/>
          </reference>
          <reference field="3" count="1" selected="0">
            <x v="137"/>
          </reference>
          <reference field="17" count="1">
            <x v="156"/>
          </reference>
          <reference field="18" count="1" selected="0">
            <x v="71"/>
          </reference>
          <reference field="22" count="1" selected="0">
            <x v="4"/>
          </reference>
        </references>
      </pivotArea>
    </format>
    <format dxfId="806">
      <pivotArea dataOnly="0" labelOnly="1" outline="0" fieldPosition="0">
        <references count="5">
          <reference field="0" count="1" selected="0">
            <x v="163"/>
          </reference>
          <reference field="3" count="1" selected="0">
            <x v="138"/>
          </reference>
          <reference field="17" count="1">
            <x v="157"/>
          </reference>
          <reference field="18" count="1" selected="0">
            <x v="71"/>
          </reference>
          <reference field="22" count="1" selected="0">
            <x v="2"/>
          </reference>
        </references>
      </pivotArea>
    </format>
    <format dxfId="805">
      <pivotArea dataOnly="0" labelOnly="1" outline="0" fieldPosition="0">
        <references count="5">
          <reference field="0" count="1" selected="0">
            <x v="164"/>
          </reference>
          <reference field="3" count="1" selected="0">
            <x v="139"/>
          </reference>
          <reference field="17" count="1">
            <x v="159"/>
          </reference>
          <reference field="18" count="1" selected="0">
            <x v="85"/>
          </reference>
          <reference field="22" count="1" selected="0">
            <x v="2"/>
          </reference>
        </references>
      </pivotArea>
    </format>
    <format dxfId="804">
      <pivotArea dataOnly="0" labelOnly="1" outline="0" fieldPosition="0">
        <references count="5">
          <reference field="0" count="1" selected="0">
            <x v="165"/>
          </reference>
          <reference field="3" count="1" selected="0">
            <x v="140"/>
          </reference>
          <reference field="17" count="1">
            <x v="129"/>
          </reference>
          <reference field="18" count="1" selected="0">
            <x v="85"/>
          </reference>
          <reference field="22" count="1" selected="0">
            <x v="2"/>
          </reference>
        </references>
      </pivotArea>
    </format>
    <format dxfId="803">
      <pivotArea dataOnly="0" labelOnly="1" outline="0" fieldPosition="0">
        <references count="5">
          <reference field="0" count="1" selected="0">
            <x v="166"/>
          </reference>
          <reference field="3" count="1" selected="0">
            <x v="141"/>
          </reference>
          <reference field="17" count="1">
            <x v="160"/>
          </reference>
          <reference field="18" count="1" selected="0">
            <x v="85"/>
          </reference>
          <reference field="22" count="1" selected="0">
            <x v="2"/>
          </reference>
        </references>
      </pivotArea>
    </format>
    <format dxfId="802">
      <pivotArea dataOnly="0" labelOnly="1" outline="0" fieldPosition="0">
        <references count="5">
          <reference field="0" count="1" selected="0">
            <x v="167"/>
          </reference>
          <reference field="3" count="1" selected="0">
            <x v="142"/>
          </reference>
          <reference field="17" count="1">
            <x v="129"/>
          </reference>
          <reference field="18" count="1" selected="0">
            <x v="85"/>
          </reference>
          <reference field="22" count="1" selected="0">
            <x v="2"/>
          </reference>
        </references>
      </pivotArea>
    </format>
    <format dxfId="801">
      <pivotArea dataOnly="0" labelOnly="1" outline="0" fieldPosition="0">
        <references count="5">
          <reference field="0" count="1" selected="0">
            <x v="168"/>
          </reference>
          <reference field="3" count="1" selected="0">
            <x v="143"/>
          </reference>
          <reference field="17" count="1">
            <x v="131"/>
          </reference>
          <reference field="18" count="1" selected="0">
            <x v="85"/>
          </reference>
          <reference field="22" count="1" selected="0">
            <x v="4"/>
          </reference>
        </references>
      </pivotArea>
    </format>
    <format dxfId="800">
      <pivotArea dataOnly="0" labelOnly="1" outline="0" fieldPosition="0">
        <references count="5">
          <reference field="0" count="1" selected="0">
            <x v="170"/>
          </reference>
          <reference field="3" count="1" selected="0">
            <x v="145"/>
          </reference>
          <reference field="17" count="1">
            <x v="160"/>
          </reference>
          <reference field="18" count="1" selected="0">
            <x v="85"/>
          </reference>
          <reference field="22" count="1" selected="0">
            <x v="4"/>
          </reference>
        </references>
      </pivotArea>
    </format>
    <format dxfId="799">
      <pivotArea dataOnly="0" labelOnly="1" outline="0" fieldPosition="0">
        <references count="5">
          <reference field="0" count="1" selected="0">
            <x v="171"/>
          </reference>
          <reference field="3" count="1" selected="0">
            <x v="146"/>
          </reference>
          <reference field="17" count="1">
            <x v="161"/>
          </reference>
          <reference field="18" count="1" selected="0">
            <x v="85"/>
          </reference>
          <reference field="22" count="1" selected="0">
            <x v="4"/>
          </reference>
        </references>
      </pivotArea>
    </format>
    <format dxfId="798">
      <pivotArea dataOnly="0" labelOnly="1" outline="0" fieldPosition="0">
        <references count="5">
          <reference field="0" count="1" selected="0">
            <x v="172"/>
          </reference>
          <reference field="3" count="1" selected="0">
            <x v="147"/>
          </reference>
          <reference field="17" count="1">
            <x v="162"/>
          </reference>
          <reference field="18" count="1" selected="0">
            <x v="85"/>
          </reference>
          <reference field="22" count="1" selected="0">
            <x v="4"/>
          </reference>
        </references>
      </pivotArea>
    </format>
    <format dxfId="797">
      <pivotArea dataOnly="0" labelOnly="1" outline="0" fieldPosition="0">
        <references count="5">
          <reference field="0" count="1" selected="0">
            <x v="173"/>
          </reference>
          <reference field="3" count="1" selected="0">
            <x v="148"/>
          </reference>
          <reference field="17" count="1">
            <x v="163"/>
          </reference>
          <reference field="18" count="1" selected="0">
            <x v="85"/>
          </reference>
          <reference field="22" count="1" selected="0">
            <x v="1"/>
          </reference>
        </references>
      </pivotArea>
    </format>
    <format dxfId="796">
      <pivotArea dataOnly="0" labelOnly="1" outline="0" fieldPosition="0">
        <references count="5">
          <reference field="0" count="1" selected="0">
            <x v="174"/>
          </reference>
          <reference field="3" count="1" selected="0">
            <x v="149"/>
          </reference>
          <reference field="17" count="1">
            <x v="164"/>
          </reference>
          <reference field="18" count="1" selected="0">
            <x v="85"/>
          </reference>
          <reference field="22" count="1" selected="0">
            <x v="1"/>
          </reference>
        </references>
      </pivotArea>
    </format>
    <format dxfId="795">
      <pivotArea dataOnly="0" labelOnly="1" outline="0" fieldPosition="0">
        <references count="5">
          <reference field="0" count="1" selected="0">
            <x v="175"/>
          </reference>
          <reference field="3" count="1" selected="0">
            <x v="150"/>
          </reference>
          <reference field="17" count="1">
            <x v="165"/>
          </reference>
          <reference field="18" count="1" selected="0">
            <x v="86"/>
          </reference>
          <reference field="22" count="1" selected="0">
            <x v="2"/>
          </reference>
        </references>
      </pivotArea>
    </format>
    <format dxfId="794">
      <pivotArea dataOnly="0" labelOnly="1" outline="0" fieldPosition="0">
        <references count="5">
          <reference field="0" count="1" selected="0">
            <x v="177"/>
          </reference>
          <reference field="3" count="1" selected="0">
            <x v="152"/>
          </reference>
          <reference field="17" count="1">
            <x v="167"/>
          </reference>
          <reference field="18" count="1" selected="0">
            <x v="87"/>
          </reference>
          <reference field="22" count="1" selected="0">
            <x v="1"/>
          </reference>
        </references>
      </pivotArea>
    </format>
    <format dxfId="793">
      <pivotArea dataOnly="0" labelOnly="1" outline="0" fieldPosition="0">
        <references count="5">
          <reference field="0" count="1" selected="0">
            <x v="178"/>
          </reference>
          <reference field="3" count="1" selected="0">
            <x v="153"/>
          </reference>
          <reference field="17" count="1">
            <x v="166"/>
          </reference>
          <reference field="18" count="1" selected="0">
            <x v="87"/>
          </reference>
          <reference field="22" count="1" selected="0">
            <x v="4"/>
          </reference>
        </references>
      </pivotArea>
    </format>
    <format dxfId="792">
      <pivotArea dataOnly="0" labelOnly="1" outline="0" fieldPosition="0">
        <references count="5">
          <reference field="0" count="1" selected="0">
            <x v="179"/>
          </reference>
          <reference field="3" count="1" selected="0">
            <x v="154"/>
          </reference>
          <reference field="17" count="1">
            <x v="169"/>
          </reference>
          <reference field="18" count="1" selected="0">
            <x v="88"/>
          </reference>
          <reference field="22" count="1" selected="0">
            <x v="1"/>
          </reference>
        </references>
      </pivotArea>
    </format>
    <format dxfId="791">
      <pivotArea dataOnly="0" labelOnly="1" outline="0" fieldPosition="0">
        <references count="5">
          <reference field="0" count="1" selected="0">
            <x v="180"/>
          </reference>
          <reference field="3" count="1" selected="0">
            <x v="155"/>
          </reference>
          <reference field="17" count="1">
            <x v="170"/>
          </reference>
          <reference field="18" count="1" selected="0">
            <x v="88"/>
          </reference>
          <reference field="22" count="1" selected="0">
            <x v="2"/>
          </reference>
        </references>
      </pivotArea>
    </format>
    <format dxfId="790">
      <pivotArea dataOnly="0" labelOnly="1" outline="0" fieldPosition="0">
        <references count="5">
          <reference field="0" count="1" selected="0">
            <x v="181"/>
          </reference>
          <reference field="3" count="1" selected="0">
            <x v="156"/>
          </reference>
          <reference field="17" count="1">
            <x v="171"/>
          </reference>
          <reference field="18" count="1" selected="0">
            <x v="88"/>
          </reference>
          <reference field="22" count="1" selected="0">
            <x v="3"/>
          </reference>
        </references>
      </pivotArea>
    </format>
    <format dxfId="789">
      <pivotArea dataOnly="0" labelOnly="1" outline="0" fieldPosition="0">
        <references count="5">
          <reference field="0" count="1" selected="0">
            <x v="182"/>
          </reference>
          <reference field="3" count="1" selected="0">
            <x v="157"/>
          </reference>
          <reference field="17" count="1">
            <x v="162"/>
          </reference>
          <reference field="18" count="1" selected="0">
            <x v="89"/>
          </reference>
          <reference field="22" count="1" selected="0">
            <x v="2"/>
          </reference>
        </references>
      </pivotArea>
    </format>
    <format dxfId="788">
      <pivotArea dataOnly="0" labelOnly="1" outline="0" fieldPosition="0">
        <references count="5">
          <reference field="0" count="1" selected="0">
            <x v="183"/>
          </reference>
          <reference field="3" count="1" selected="0">
            <x v="158"/>
          </reference>
          <reference field="17" count="1">
            <x v="124"/>
          </reference>
          <reference field="18" count="1" selected="0">
            <x v="89"/>
          </reference>
          <reference field="22" count="1" selected="0">
            <x v="4"/>
          </reference>
        </references>
      </pivotArea>
    </format>
    <format dxfId="787">
      <pivotArea dataOnly="0" labelOnly="1" outline="0" fieldPosition="0">
        <references count="5">
          <reference field="0" count="1" selected="0">
            <x v="184"/>
          </reference>
          <reference field="3" count="1" selected="0">
            <x v="159"/>
          </reference>
          <reference field="17" count="1">
            <x v="172"/>
          </reference>
          <reference field="18" count="1" selected="0">
            <x v="89"/>
          </reference>
          <reference field="22" count="1" selected="0">
            <x v="2"/>
          </reference>
        </references>
      </pivotArea>
    </format>
    <format dxfId="786">
      <pivotArea dataOnly="0" labelOnly="1" outline="0" fieldPosition="0">
        <references count="5">
          <reference field="0" count="1" selected="0">
            <x v="185"/>
          </reference>
          <reference field="3" count="1" selected="0">
            <x v="160"/>
          </reference>
          <reference field="17" count="1">
            <x v="173"/>
          </reference>
          <reference field="18" count="1" selected="0">
            <x v="89"/>
          </reference>
          <reference field="22" count="1" selected="0">
            <x v="4"/>
          </reference>
        </references>
      </pivotArea>
    </format>
    <format dxfId="785">
      <pivotArea dataOnly="0" labelOnly="1" outline="0" fieldPosition="0">
        <references count="5">
          <reference field="0" count="1" selected="0">
            <x v="186"/>
          </reference>
          <reference field="3" count="1" selected="0">
            <x v="161"/>
          </reference>
          <reference field="17" count="1">
            <x v="189"/>
          </reference>
          <reference field="18" count="1" selected="0">
            <x v="89"/>
          </reference>
          <reference field="22" count="1" selected="0">
            <x v="1"/>
          </reference>
        </references>
      </pivotArea>
    </format>
    <format dxfId="784">
      <pivotArea dataOnly="0" labelOnly="1" outline="0" fieldPosition="0">
        <references count="5">
          <reference field="0" count="1" selected="0">
            <x v="187"/>
          </reference>
          <reference field="3" count="1" selected="0">
            <x v="162"/>
          </reference>
          <reference field="17" count="1">
            <x v="175"/>
          </reference>
          <reference field="18" count="1" selected="0">
            <x v="89"/>
          </reference>
          <reference field="22" count="1" selected="0">
            <x v="4"/>
          </reference>
        </references>
      </pivotArea>
    </format>
    <format dxfId="783">
      <pivotArea dataOnly="0" labelOnly="1" outline="0" fieldPosition="0">
        <references count="5">
          <reference field="0" count="1" selected="0">
            <x v="188"/>
          </reference>
          <reference field="3" count="1" selected="0">
            <x v="163"/>
          </reference>
          <reference field="17" count="1">
            <x v="176"/>
          </reference>
          <reference field="18" count="1" selected="0">
            <x v="89"/>
          </reference>
          <reference field="22" count="1" selected="0">
            <x v="2"/>
          </reference>
        </references>
      </pivotArea>
    </format>
    <format dxfId="782">
      <pivotArea dataOnly="0" labelOnly="1" outline="0" fieldPosition="0">
        <references count="5">
          <reference field="0" count="1" selected="0">
            <x v="189"/>
          </reference>
          <reference field="3" count="1" selected="0">
            <x v="164"/>
          </reference>
          <reference field="17" count="1">
            <x v="177"/>
          </reference>
          <reference field="18" count="1" selected="0">
            <x v="89"/>
          </reference>
          <reference field="22" count="1" selected="0">
            <x v="2"/>
          </reference>
        </references>
      </pivotArea>
    </format>
    <format dxfId="781">
      <pivotArea dataOnly="0" labelOnly="1" outline="0" fieldPosition="0">
        <references count="5">
          <reference field="0" count="1" selected="0">
            <x v="190"/>
          </reference>
          <reference field="3" count="1" selected="0">
            <x v="165"/>
          </reference>
          <reference field="17" count="1">
            <x v="178"/>
          </reference>
          <reference field="18" count="1" selected="0">
            <x v="89"/>
          </reference>
          <reference field="22" count="1" selected="0">
            <x v="2"/>
          </reference>
        </references>
      </pivotArea>
    </format>
    <format dxfId="780">
      <pivotArea dataOnly="0" labelOnly="1" outline="0" fieldPosition="0">
        <references count="5">
          <reference field="0" count="1" selected="0">
            <x v="191"/>
          </reference>
          <reference field="3" count="1" selected="0">
            <x v="166"/>
          </reference>
          <reference field="17" count="1">
            <x v="179"/>
          </reference>
          <reference field="18" count="1" selected="0">
            <x v="89"/>
          </reference>
          <reference field="22" count="1" selected="0">
            <x v="4"/>
          </reference>
        </references>
      </pivotArea>
    </format>
    <format dxfId="779">
      <pivotArea dataOnly="0" labelOnly="1" outline="0" fieldPosition="0">
        <references count="5">
          <reference field="0" count="1" selected="0">
            <x v="192"/>
          </reference>
          <reference field="3" count="1" selected="0">
            <x v="167"/>
          </reference>
          <reference field="17" count="1">
            <x v="180"/>
          </reference>
          <reference field="18" count="1" selected="0">
            <x v="89"/>
          </reference>
          <reference field="22" count="1" selected="0">
            <x v="4"/>
          </reference>
        </references>
      </pivotArea>
    </format>
    <format dxfId="778">
      <pivotArea dataOnly="0" labelOnly="1" outline="0" fieldPosition="0">
        <references count="5">
          <reference field="0" count="1" selected="0">
            <x v="193"/>
          </reference>
          <reference field="3" count="1" selected="0">
            <x v="168"/>
          </reference>
          <reference field="17" count="1">
            <x v="181"/>
          </reference>
          <reference field="18" count="1" selected="0">
            <x v="90"/>
          </reference>
          <reference field="22" count="1" selected="0">
            <x v="2"/>
          </reference>
        </references>
      </pivotArea>
    </format>
    <format dxfId="777">
      <pivotArea dataOnly="0" labelOnly="1" outline="0" fieldPosition="0">
        <references count="5">
          <reference field="0" count="1" selected="0">
            <x v="194"/>
          </reference>
          <reference field="3" count="1" selected="0">
            <x v="169"/>
          </reference>
          <reference field="17" count="1">
            <x v="182"/>
          </reference>
          <reference field="18" count="1" selected="0">
            <x v="90"/>
          </reference>
          <reference field="22" count="1" selected="0">
            <x v="4"/>
          </reference>
        </references>
      </pivotArea>
    </format>
    <format dxfId="776">
      <pivotArea dataOnly="0" labelOnly="1" outline="0" fieldPosition="0">
        <references count="5">
          <reference field="0" count="1" selected="0">
            <x v="195"/>
          </reference>
          <reference field="3" count="1" selected="0">
            <x v="170"/>
          </reference>
          <reference field="17" count="1">
            <x v="183"/>
          </reference>
          <reference field="18" count="1" selected="0">
            <x v="90"/>
          </reference>
          <reference field="22" count="1" selected="0">
            <x v="2"/>
          </reference>
        </references>
      </pivotArea>
    </format>
    <format dxfId="775">
      <pivotArea dataOnly="0" labelOnly="1" outline="0" fieldPosition="0">
        <references count="5">
          <reference field="0" count="1" selected="0">
            <x v="196"/>
          </reference>
          <reference field="3" count="1" selected="0">
            <x v="171"/>
          </reference>
          <reference field="17" count="1">
            <x v="184"/>
          </reference>
          <reference field="18" count="1" selected="0">
            <x v="90"/>
          </reference>
          <reference field="22" count="1" selected="0">
            <x v="1"/>
          </reference>
        </references>
      </pivotArea>
    </format>
    <format dxfId="774">
      <pivotArea dataOnly="0" labelOnly="1" outline="0" fieldPosition="0">
        <references count="5">
          <reference field="0" count="1" selected="0">
            <x v="197"/>
          </reference>
          <reference field="3" count="1" selected="0">
            <x v="172"/>
          </reference>
          <reference field="17" count="1">
            <x v="185"/>
          </reference>
          <reference field="18" count="1" selected="0">
            <x v="90"/>
          </reference>
          <reference field="22" count="1" selected="0">
            <x v="1"/>
          </reference>
        </references>
      </pivotArea>
    </format>
    <format dxfId="773">
      <pivotArea dataOnly="0" labelOnly="1" outline="0" fieldPosition="0">
        <references count="5">
          <reference field="0" count="1" selected="0">
            <x v="198"/>
          </reference>
          <reference field="3" count="1" selected="0">
            <x v="173"/>
          </reference>
          <reference field="17" count="1">
            <x v="186"/>
          </reference>
          <reference field="18" count="1" selected="0">
            <x v="90"/>
          </reference>
          <reference field="22" count="1" selected="0">
            <x v="2"/>
          </reference>
        </references>
      </pivotArea>
    </format>
    <format dxfId="772">
      <pivotArea dataOnly="0" labelOnly="1" outline="0" fieldPosition="0">
        <references count="5">
          <reference field="0" count="1" selected="0">
            <x v="199"/>
          </reference>
          <reference field="3" count="1" selected="0">
            <x v="174"/>
          </reference>
          <reference field="17" count="1">
            <x v="187"/>
          </reference>
          <reference field="18" count="1" selected="0">
            <x v="90"/>
          </reference>
          <reference field="22" count="1" selected="0">
            <x v="1"/>
          </reference>
        </references>
      </pivotArea>
    </format>
    <format dxfId="771">
      <pivotArea dataOnly="0" labelOnly="1" outline="0" fieldPosition="0">
        <references count="5">
          <reference field="0" count="1" selected="0">
            <x v="200"/>
          </reference>
          <reference field="3" count="1" selected="0">
            <x v="175"/>
          </reference>
          <reference field="17" count="1">
            <x v="188"/>
          </reference>
          <reference field="18" count="1" selected="0">
            <x v="90"/>
          </reference>
          <reference field="22" count="1" selected="0">
            <x v="2"/>
          </reference>
        </references>
      </pivotArea>
    </format>
    <format dxfId="770">
      <pivotArea dataOnly="0" labelOnly="1" outline="0" fieldPosition="0">
        <references count="5">
          <reference field="0" count="1" selected="0">
            <x v="201"/>
          </reference>
          <reference field="3" count="1" selected="0">
            <x v="176"/>
          </reference>
          <reference field="17" count="1">
            <x v="190"/>
          </reference>
          <reference field="18" count="1" selected="0">
            <x v="90"/>
          </reference>
          <reference field="22" count="1" selected="0">
            <x v="2"/>
          </reference>
        </references>
      </pivotArea>
    </format>
    <format dxfId="769">
      <pivotArea dataOnly="0" labelOnly="1" outline="0" fieldPosition="0">
        <references count="5">
          <reference field="0" count="1" selected="0">
            <x v="202"/>
          </reference>
          <reference field="3" count="1" selected="0">
            <x v="177"/>
          </reference>
          <reference field="17" count="1">
            <x v="191"/>
          </reference>
          <reference field="18" count="1" selected="0">
            <x v="90"/>
          </reference>
          <reference field="22" count="1" selected="0">
            <x v="4"/>
          </reference>
        </references>
      </pivotArea>
    </format>
    <format dxfId="768">
      <pivotArea dataOnly="0" labelOnly="1" outline="0" fieldPosition="0">
        <references count="5">
          <reference field="0" count="1" selected="0">
            <x v="203"/>
          </reference>
          <reference field="3" count="1" selected="0">
            <x v="178"/>
          </reference>
          <reference field="17" count="1">
            <x v="192"/>
          </reference>
          <reference field="18" count="1" selected="0">
            <x v="90"/>
          </reference>
          <reference field="22" count="1" selected="0">
            <x v="2"/>
          </reference>
        </references>
      </pivotArea>
    </format>
    <format dxfId="767">
      <pivotArea dataOnly="0" labelOnly="1" outline="0" fieldPosition="0">
        <references count="5">
          <reference field="0" count="1" selected="0">
            <x v="207"/>
          </reference>
          <reference field="3" count="1" selected="0">
            <x v="179"/>
          </reference>
          <reference field="17" count="1">
            <x v="115"/>
          </reference>
          <reference field="18" count="1" selected="0">
            <x v="71"/>
          </reference>
          <reference field="22" count="1" selected="0">
            <x v="1"/>
          </reference>
        </references>
      </pivotArea>
    </format>
    <format dxfId="766">
      <pivotArea dataOnly="0" labelOnly="1" outline="0" fieldPosition="0">
        <references count="5">
          <reference field="0" count="1" selected="0">
            <x v="208"/>
          </reference>
          <reference field="3" count="1" selected="0">
            <x v="180"/>
          </reference>
          <reference field="17" count="1">
            <x v="116"/>
          </reference>
          <reference field="18" count="1" selected="0">
            <x v="71"/>
          </reference>
          <reference field="22" count="1" selected="0">
            <x v="1"/>
          </reference>
        </references>
      </pivotArea>
    </format>
    <format dxfId="765">
      <pivotArea dataOnly="0" labelOnly="1" outline="0" fieldPosition="0">
        <references count="5">
          <reference field="0" count="1" selected="0">
            <x v="209"/>
          </reference>
          <reference field="3" count="1" selected="0">
            <x v="181"/>
          </reference>
          <reference field="17" count="1">
            <x v="117"/>
          </reference>
          <reference field="18" count="1" selected="0">
            <x v="71"/>
          </reference>
          <reference field="22" count="1" selected="0">
            <x v="1"/>
          </reference>
        </references>
      </pivotArea>
    </format>
    <format dxfId="764">
      <pivotArea dataOnly="0" labelOnly="1" outline="0" fieldPosition="0">
        <references count="5">
          <reference field="0" count="1" selected="0">
            <x v="210"/>
          </reference>
          <reference field="3" count="1" selected="0">
            <x v="182"/>
          </reference>
          <reference field="17" count="1">
            <x v="118"/>
          </reference>
          <reference field="18" count="1" selected="0">
            <x v="71"/>
          </reference>
          <reference field="22" count="1" selected="0">
            <x v="1"/>
          </reference>
        </references>
      </pivotArea>
    </format>
    <format dxfId="763">
      <pivotArea dataOnly="0" labelOnly="1" outline="0" fieldPosition="0">
        <references count="5">
          <reference field="0" count="1" selected="0">
            <x v="211"/>
          </reference>
          <reference field="3" count="1" selected="0">
            <x v="183"/>
          </reference>
          <reference field="17" count="1">
            <x v="119"/>
          </reference>
          <reference field="18" count="1" selected="0">
            <x v="71"/>
          </reference>
          <reference field="22" count="1" selected="0">
            <x v="1"/>
          </reference>
        </references>
      </pivotArea>
    </format>
    <format dxfId="762">
      <pivotArea dataOnly="0" labelOnly="1" outline="0" fieldPosition="0">
        <references count="5">
          <reference field="0" count="1" selected="0">
            <x v="212"/>
          </reference>
          <reference field="3" count="1" selected="0">
            <x v="184"/>
          </reference>
          <reference field="17" count="1">
            <x v="166"/>
          </reference>
          <reference field="18" count="1" selected="0">
            <x v="71"/>
          </reference>
          <reference field="22" count="1" selected="0">
            <x v="1"/>
          </reference>
        </references>
      </pivotArea>
    </format>
    <format dxfId="761">
      <pivotArea dataOnly="0" labelOnly="1" outline="0" fieldPosition="0">
        <references count="5">
          <reference field="0" count="1" selected="0">
            <x v="214"/>
          </reference>
          <reference field="3" count="1" selected="0">
            <x v="185"/>
          </reference>
          <reference field="17" count="1">
            <x v="140"/>
          </reference>
          <reference field="18" count="1" selected="0">
            <x v="71"/>
          </reference>
          <reference field="22" count="1" selected="0">
            <x v="1"/>
          </reference>
        </references>
      </pivotArea>
    </format>
    <format dxfId="760">
      <pivotArea dataOnly="0" labelOnly="1" outline="0" fieldPosition="0">
        <references count="5">
          <reference field="0" count="1" selected="0">
            <x v="215"/>
          </reference>
          <reference field="3" count="1" selected="0">
            <x v="186"/>
          </reference>
          <reference field="17" count="1">
            <x v="32"/>
          </reference>
          <reference field="18" count="1" selected="0">
            <x v="71"/>
          </reference>
          <reference field="22" count="1" selected="0">
            <x v="3"/>
          </reference>
        </references>
      </pivotArea>
    </format>
    <format dxfId="759">
      <pivotArea dataOnly="0" labelOnly="1" outline="0" fieldPosition="0">
        <references count="5">
          <reference field="0" count="1" selected="0">
            <x v="216"/>
          </reference>
          <reference field="3" count="1" selected="0">
            <x v="187"/>
          </reference>
          <reference field="17" count="1">
            <x v="35"/>
          </reference>
          <reference field="18" count="1" selected="0">
            <x v="71"/>
          </reference>
          <reference field="22" count="1" selected="0">
            <x v="3"/>
          </reference>
        </references>
      </pivotArea>
    </format>
    <format dxfId="758">
      <pivotArea dataOnly="0" labelOnly="1" outline="0" fieldPosition="0">
        <references count="5">
          <reference field="0" count="1" selected="0">
            <x v="217"/>
          </reference>
          <reference field="3" count="1" selected="0">
            <x v="188"/>
          </reference>
          <reference field="17" count="1">
            <x v="41"/>
          </reference>
          <reference field="18" count="1" selected="0">
            <x v="71"/>
          </reference>
          <reference field="22" count="1" selected="0">
            <x v="3"/>
          </reference>
        </references>
      </pivotArea>
    </format>
    <format dxfId="757">
      <pivotArea dataOnly="0" labelOnly="1" outline="0" fieldPosition="0">
        <references count="5">
          <reference field="0" count="1" selected="0">
            <x v="218"/>
          </reference>
          <reference field="3" count="1" selected="0">
            <x v="189"/>
          </reference>
          <reference field="17" count="1">
            <x v="55"/>
          </reference>
          <reference field="18" count="1" selected="0">
            <x v="71"/>
          </reference>
          <reference field="22" count="1" selected="0">
            <x v="3"/>
          </reference>
        </references>
      </pivotArea>
    </format>
    <format dxfId="756">
      <pivotArea dataOnly="0" labelOnly="1" outline="0" fieldPosition="0">
        <references count="5">
          <reference field="0" count="1" selected="0">
            <x v="219"/>
          </reference>
          <reference field="3" count="1" selected="0">
            <x v="190"/>
          </reference>
          <reference field="17" count="1">
            <x v="66"/>
          </reference>
          <reference field="18" count="1" selected="0">
            <x v="71"/>
          </reference>
          <reference field="22" count="1" selected="0">
            <x v="3"/>
          </reference>
        </references>
      </pivotArea>
    </format>
    <format dxfId="755">
      <pivotArea dataOnly="0" labelOnly="1" outline="0" fieldPosition="0">
        <references count="5">
          <reference field="0" count="1" selected="0">
            <x v="220"/>
          </reference>
          <reference field="3" count="1" selected="0">
            <x v="191"/>
          </reference>
          <reference field="17" count="1">
            <x v="111"/>
          </reference>
          <reference field="18" count="1" selected="0">
            <x v="71"/>
          </reference>
          <reference field="22" count="1" selected="0">
            <x v="3"/>
          </reference>
        </references>
      </pivotArea>
    </format>
    <format dxfId="754">
      <pivotArea dataOnly="0" labelOnly="1" outline="0" fieldPosition="0">
        <references count="5">
          <reference field="0" count="1" selected="0">
            <x v="221"/>
          </reference>
          <reference field="3" count="1" selected="0">
            <x v="192"/>
          </reference>
          <reference field="17" count="1">
            <x v="112"/>
          </reference>
          <reference field="18" count="1" selected="0">
            <x v="71"/>
          </reference>
          <reference field="22" count="1" selected="0">
            <x v="3"/>
          </reference>
        </references>
      </pivotArea>
    </format>
    <format dxfId="753">
      <pivotArea dataOnly="0" labelOnly="1" outline="0" fieldPosition="0">
        <references count="5">
          <reference field="0" count="1" selected="0">
            <x v="222"/>
          </reference>
          <reference field="3" count="1" selected="0">
            <x v="193"/>
          </reference>
          <reference field="17" count="1">
            <x v="113"/>
          </reference>
          <reference field="18" count="1" selected="0">
            <x v="71"/>
          </reference>
          <reference field="22" count="1" selected="0">
            <x v="3"/>
          </reference>
        </references>
      </pivotArea>
    </format>
    <format dxfId="752">
      <pivotArea dataOnly="0" labelOnly="1" outline="0" fieldPosition="0">
        <references count="5">
          <reference field="0" count="1" selected="0">
            <x v="223"/>
          </reference>
          <reference field="3" count="1" selected="0">
            <x v="194"/>
          </reference>
          <reference field="17" count="1">
            <x v="114"/>
          </reference>
          <reference field="18" count="1" selected="0">
            <x v="78"/>
          </reference>
          <reference field="22" count="1" selected="0">
            <x v="1"/>
          </reference>
        </references>
      </pivotArea>
    </format>
    <format dxfId="751">
      <pivotArea dataOnly="0" labelOnly="1" outline="0" fieldPosition="0">
        <references count="5">
          <reference field="0" count="1" selected="0">
            <x v="224"/>
          </reference>
          <reference field="3" count="1" selected="0">
            <x v="195"/>
          </reference>
          <reference field="17" count="1">
            <x v="146"/>
          </reference>
          <reference field="18" count="1" selected="0">
            <x v="71"/>
          </reference>
          <reference field="22" count="1" selected="0">
            <x v="3"/>
          </reference>
        </references>
      </pivotArea>
    </format>
    <format dxfId="750">
      <pivotArea dataOnly="0" labelOnly="1" outline="0" fieldPosition="0">
        <references count="5">
          <reference field="0" count="1" selected="0">
            <x v="226"/>
          </reference>
          <reference field="3" count="1" selected="0">
            <x v="196"/>
          </reference>
          <reference field="17" count="1">
            <x v="168"/>
          </reference>
          <reference field="18" count="1" selected="0">
            <x v="71"/>
          </reference>
          <reference field="22" count="1" selected="0">
            <x v="1"/>
          </reference>
        </references>
      </pivotArea>
    </format>
    <format dxfId="749">
      <pivotArea dataOnly="0" labelOnly="1" outline="0" fieldPosition="0">
        <references count="5">
          <reference field="0" count="1" selected="0">
            <x v="227"/>
          </reference>
          <reference field="3" count="1" selected="0">
            <x v="197"/>
          </reference>
          <reference field="17" count="1">
            <x v="47"/>
          </reference>
          <reference field="18" count="1" selected="0">
            <x v="71"/>
          </reference>
          <reference field="22" count="1" selected="0">
            <x v="1"/>
          </reference>
        </references>
      </pivotArea>
    </format>
    <format dxfId="748">
      <pivotArea dataOnly="0" labelOnly="1" outline="0" fieldPosition="0">
        <references count="5">
          <reference field="0" count="1" selected="0">
            <x v="228"/>
          </reference>
          <reference field="3" count="1" selected="0">
            <x v="198"/>
          </reference>
          <reference field="17" count="1">
            <x v="48"/>
          </reference>
          <reference field="18" count="1" selected="0">
            <x v="71"/>
          </reference>
          <reference field="22" count="1" selected="0">
            <x v="1"/>
          </reference>
        </references>
      </pivotArea>
    </format>
    <format dxfId="747">
      <pivotArea dataOnly="0" labelOnly="1" outline="0" fieldPosition="0">
        <references count="5">
          <reference field="0" count="1" selected="0">
            <x v="229"/>
          </reference>
          <reference field="3" count="1" selected="0">
            <x v="199"/>
          </reference>
          <reference field="17" count="1">
            <x v="141"/>
          </reference>
          <reference field="18" count="1" selected="0">
            <x v="71"/>
          </reference>
          <reference field="22" count="1" selected="0">
            <x v="2"/>
          </reference>
        </references>
      </pivotArea>
    </format>
    <format dxfId="746">
      <pivotArea dataOnly="0" labelOnly="1" outline="0" fieldPosition="0">
        <references count="5">
          <reference field="0" count="1" selected="0">
            <x v="230"/>
          </reference>
          <reference field="3" count="1" selected="0">
            <x v="200"/>
          </reference>
          <reference field="17" count="1">
            <x v="142"/>
          </reference>
          <reference field="18" count="1" selected="0">
            <x v="71"/>
          </reference>
          <reference field="22" count="1" selected="0">
            <x v="3"/>
          </reference>
        </references>
      </pivotArea>
    </format>
    <format dxfId="745">
      <pivotArea dataOnly="0" labelOnly="1" outline="0" fieldPosition="0">
        <references count="5">
          <reference field="0" count="1" selected="0">
            <x v="235"/>
          </reference>
          <reference field="3" count="1" selected="0">
            <x v="201"/>
          </reference>
          <reference field="17" count="1">
            <x v="92"/>
          </reference>
          <reference field="18" count="1" selected="0">
            <x v="71"/>
          </reference>
          <reference field="22" count="1" selected="0">
            <x v="1"/>
          </reference>
        </references>
      </pivotArea>
    </format>
    <format dxfId="744">
      <pivotArea dataOnly="0" labelOnly="1" outline="0" fieldPosition="0">
        <references count="1">
          <reference field="0" count="50">
            <x v="0"/>
            <x v="1"/>
            <x v="2"/>
            <x v="3"/>
            <x v="4"/>
            <x v="5"/>
            <x v="6"/>
            <x v="7"/>
            <x v="8"/>
            <x v="9"/>
            <x v="10"/>
            <x v="11"/>
            <x v="12"/>
            <x v="13"/>
            <x v="14"/>
            <x v="15"/>
            <x v="16"/>
            <x v="17"/>
            <x v="18"/>
            <x v="19"/>
            <x v="20"/>
            <x v="21"/>
            <x v="22"/>
            <x v="23"/>
            <x v="24"/>
            <x v="26"/>
            <x v="27"/>
            <x v="28"/>
            <x v="29"/>
            <x v="30"/>
            <x v="31"/>
            <x v="32"/>
            <x v="33"/>
            <x v="35"/>
            <x v="36"/>
            <x v="37"/>
            <x v="39"/>
            <x v="40"/>
            <x v="44"/>
            <x v="45"/>
            <x v="49"/>
            <x v="50"/>
            <x v="54"/>
            <x v="55"/>
            <x v="56"/>
            <x v="57"/>
            <x v="61"/>
            <x v="62"/>
            <x v="65"/>
            <x v="66"/>
          </reference>
        </references>
      </pivotArea>
    </format>
    <format dxfId="743">
      <pivotArea dataOnly="0" labelOnly="1" outline="0" fieldPosition="0">
        <references count="1">
          <reference field="0" count="50">
            <x v="67"/>
            <x v="68"/>
            <x v="69"/>
            <x v="70"/>
            <x v="71"/>
            <x v="72"/>
            <x v="75"/>
            <x v="76"/>
            <x v="77"/>
            <x v="78"/>
            <x v="79"/>
            <x v="80"/>
            <x v="81"/>
            <x v="83"/>
            <x v="84"/>
            <x v="85"/>
            <x v="86"/>
            <x v="87"/>
            <x v="88"/>
            <x v="91"/>
            <x v="92"/>
            <x v="93"/>
            <x v="94"/>
            <x v="95"/>
            <x v="96"/>
            <x v="97"/>
            <x v="98"/>
            <x v="100"/>
            <x v="101"/>
            <x v="102"/>
            <x v="103"/>
            <x v="104"/>
            <x v="105"/>
            <x v="106"/>
            <x v="107"/>
            <x v="108"/>
            <x v="109"/>
            <x v="112"/>
            <x v="113"/>
            <x v="114"/>
            <x v="115"/>
            <x v="116"/>
            <x v="117"/>
            <x v="118"/>
            <x v="119"/>
            <x v="120"/>
            <x v="121"/>
            <x v="122"/>
            <x v="123"/>
            <x v="124"/>
          </reference>
        </references>
      </pivotArea>
    </format>
    <format dxfId="742">
      <pivotArea dataOnly="0" labelOnly="1" outline="0" fieldPosition="0">
        <references count="1">
          <reference field="0" count="50">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reference>
        </references>
      </pivotArea>
    </format>
    <format dxfId="741">
      <pivotArea dataOnly="0" labelOnly="1" outline="0" fieldPosition="0">
        <references count="1">
          <reference field="0" count="50">
            <x v="175"/>
            <x v="176"/>
            <x v="177"/>
            <x v="178"/>
            <x v="179"/>
            <x v="180"/>
            <x v="181"/>
            <x v="182"/>
            <x v="183"/>
            <x v="184"/>
            <x v="185"/>
            <x v="186"/>
            <x v="187"/>
            <x v="188"/>
            <x v="189"/>
            <x v="190"/>
            <x v="191"/>
            <x v="192"/>
            <x v="193"/>
            <x v="194"/>
            <x v="195"/>
            <x v="196"/>
            <x v="197"/>
            <x v="198"/>
            <x v="199"/>
            <x v="200"/>
            <x v="201"/>
            <x v="202"/>
            <x v="203"/>
            <x v="207"/>
            <x v="208"/>
            <x v="209"/>
            <x v="210"/>
            <x v="211"/>
            <x v="212"/>
            <x v="214"/>
            <x v="215"/>
            <x v="216"/>
            <x v="217"/>
            <x v="218"/>
            <x v="219"/>
            <x v="220"/>
            <x v="221"/>
            <x v="222"/>
            <x v="223"/>
            <x v="224"/>
            <x v="226"/>
            <x v="227"/>
            <x v="228"/>
            <x v="229"/>
          </reference>
        </references>
      </pivotArea>
    </format>
    <format dxfId="740">
      <pivotArea dataOnly="0" labelOnly="1" outline="0" fieldPosition="0">
        <references count="1">
          <reference field="0" count="3">
            <x v="230"/>
            <x v="235"/>
            <x v="236"/>
          </reference>
        </references>
      </pivotArea>
    </format>
    <format dxfId="739">
      <pivotArea dataOnly="0" labelOnly="1" outline="0" fieldPosition="0">
        <references count="2">
          <reference field="0" count="1" selected="0">
            <x v="0"/>
          </reference>
          <reference field="22" count="1">
            <x v="1"/>
          </reference>
        </references>
      </pivotArea>
    </format>
    <format dxfId="738">
      <pivotArea dataOnly="0" labelOnly="1" outline="0" fieldPosition="0">
        <references count="2">
          <reference field="0" count="1" selected="0">
            <x v="3"/>
          </reference>
          <reference field="22" count="1">
            <x v="2"/>
          </reference>
        </references>
      </pivotArea>
    </format>
    <format dxfId="737">
      <pivotArea dataOnly="0" labelOnly="1" outline="0" fieldPosition="0">
        <references count="2">
          <reference field="0" count="1" selected="0">
            <x v="4"/>
          </reference>
          <reference field="22" count="1">
            <x v="1"/>
          </reference>
        </references>
      </pivotArea>
    </format>
    <format dxfId="736">
      <pivotArea dataOnly="0" labelOnly="1" outline="0" fieldPosition="0">
        <references count="2">
          <reference field="0" count="1" selected="0">
            <x v="5"/>
          </reference>
          <reference field="22" count="1">
            <x v="2"/>
          </reference>
        </references>
      </pivotArea>
    </format>
    <format dxfId="735">
      <pivotArea dataOnly="0" labelOnly="1" outline="0" fieldPosition="0">
        <references count="2">
          <reference field="0" count="1" selected="0">
            <x v="6"/>
          </reference>
          <reference field="22" count="1">
            <x v="1"/>
          </reference>
        </references>
      </pivotArea>
    </format>
    <format dxfId="734">
      <pivotArea dataOnly="0" labelOnly="1" outline="0" fieldPosition="0">
        <references count="2">
          <reference field="0" count="1" selected="0">
            <x v="8"/>
          </reference>
          <reference field="22" count="1">
            <x v="2"/>
          </reference>
        </references>
      </pivotArea>
    </format>
    <format dxfId="733">
      <pivotArea dataOnly="0" labelOnly="1" outline="0" fieldPosition="0">
        <references count="2">
          <reference field="0" count="1" selected="0">
            <x v="10"/>
          </reference>
          <reference field="22" count="1">
            <x v="1"/>
          </reference>
        </references>
      </pivotArea>
    </format>
    <format dxfId="732">
      <pivotArea dataOnly="0" labelOnly="1" outline="0" fieldPosition="0">
        <references count="2">
          <reference field="0" count="1" selected="0">
            <x v="11"/>
          </reference>
          <reference field="22" count="1">
            <x v="2"/>
          </reference>
        </references>
      </pivotArea>
    </format>
    <format dxfId="731">
      <pivotArea dataOnly="0" labelOnly="1" outline="0" fieldPosition="0">
        <references count="2">
          <reference field="0" count="1" selected="0">
            <x v="18"/>
          </reference>
          <reference field="22" count="1">
            <x v="1"/>
          </reference>
        </references>
      </pivotArea>
    </format>
    <format dxfId="730">
      <pivotArea dataOnly="0" labelOnly="1" outline="0" fieldPosition="0">
        <references count="2">
          <reference field="0" count="1" selected="0">
            <x v="20"/>
          </reference>
          <reference field="22" count="1">
            <x v="4"/>
          </reference>
        </references>
      </pivotArea>
    </format>
    <format dxfId="729">
      <pivotArea dataOnly="0" labelOnly="1" outline="0" fieldPosition="0">
        <references count="2">
          <reference field="0" count="1" selected="0">
            <x v="21"/>
          </reference>
          <reference field="22" count="1">
            <x v="2"/>
          </reference>
        </references>
      </pivotArea>
    </format>
    <format dxfId="728">
      <pivotArea dataOnly="0" labelOnly="1" outline="0" fieldPosition="0">
        <references count="2">
          <reference field="0" count="1" selected="0">
            <x v="23"/>
          </reference>
          <reference field="22" count="1">
            <x v="1"/>
          </reference>
        </references>
      </pivotArea>
    </format>
    <format dxfId="727">
      <pivotArea dataOnly="0" labelOnly="1" outline="0" fieldPosition="0">
        <references count="2">
          <reference field="0" count="1" selected="0">
            <x v="26"/>
          </reference>
          <reference field="22" count="1">
            <x v="2"/>
          </reference>
        </references>
      </pivotArea>
    </format>
    <format dxfId="726">
      <pivotArea dataOnly="0" labelOnly="1" outline="0" fieldPosition="0">
        <references count="2">
          <reference field="0" count="1" selected="0">
            <x v="28"/>
          </reference>
          <reference field="22" count="1">
            <x v="1"/>
          </reference>
        </references>
      </pivotArea>
    </format>
    <format dxfId="725">
      <pivotArea dataOnly="0" labelOnly="1" outline="0" fieldPosition="0">
        <references count="2">
          <reference field="0" count="1" selected="0">
            <x v="29"/>
          </reference>
          <reference field="22" count="1">
            <x v="2"/>
          </reference>
        </references>
      </pivotArea>
    </format>
    <format dxfId="724">
      <pivotArea dataOnly="0" labelOnly="1" outline="0" fieldPosition="0">
        <references count="2">
          <reference field="0" count="1" selected="0">
            <x v="31"/>
          </reference>
          <reference field="22" count="1">
            <x v="1"/>
          </reference>
        </references>
      </pivotArea>
    </format>
    <format dxfId="723">
      <pivotArea dataOnly="0" labelOnly="1" outline="0" fieldPosition="0">
        <references count="2">
          <reference field="0" count="1" selected="0">
            <x v="33"/>
          </reference>
          <reference field="22" count="1">
            <x v="4"/>
          </reference>
        </references>
      </pivotArea>
    </format>
    <format dxfId="722">
      <pivotArea dataOnly="0" labelOnly="1" outline="0" fieldPosition="0">
        <references count="2">
          <reference field="0" count="1" selected="0">
            <x v="35"/>
          </reference>
          <reference field="22" count="1">
            <x v="2"/>
          </reference>
        </references>
      </pivotArea>
    </format>
    <format dxfId="721">
      <pivotArea dataOnly="0" labelOnly="1" outline="0" fieldPosition="0">
        <references count="2">
          <reference field="0" count="1" selected="0">
            <x v="39"/>
          </reference>
          <reference field="22" count="1">
            <x v="1"/>
          </reference>
        </references>
      </pivotArea>
    </format>
    <format dxfId="720">
      <pivotArea dataOnly="0" labelOnly="1" outline="0" fieldPosition="0">
        <references count="2">
          <reference field="0" count="1" selected="0">
            <x v="40"/>
          </reference>
          <reference field="22" count="1">
            <x v="2"/>
          </reference>
        </references>
      </pivotArea>
    </format>
    <format dxfId="719">
      <pivotArea dataOnly="0" labelOnly="1" outline="0" fieldPosition="0">
        <references count="2">
          <reference field="0" count="1" selected="0">
            <x v="49"/>
          </reference>
          <reference field="22" count="1">
            <x v="1"/>
          </reference>
        </references>
      </pivotArea>
    </format>
    <format dxfId="718">
      <pivotArea dataOnly="0" labelOnly="1" outline="0" fieldPosition="0">
        <references count="2">
          <reference field="0" count="1" selected="0">
            <x v="50"/>
          </reference>
          <reference field="22" count="1">
            <x v="4"/>
          </reference>
        </references>
      </pivotArea>
    </format>
    <format dxfId="717">
      <pivotArea dataOnly="0" labelOnly="1" outline="0" fieldPosition="0">
        <references count="2">
          <reference field="0" count="1" selected="0">
            <x v="54"/>
          </reference>
          <reference field="22" count="1">
            <x v="1"/>
          </reference>
        </references>
      </pivotArea>
    </format>
    <format dxfId="716">
      <pivotArea dataOnly="0" labelOnly="1" outline="0" fieldPosition="0">
        <references count="2">
          <reference field="0" count="1" selected="0">
            <x v="55"/>
          </reference>
          <reference field="22" count="1">
            <x v="2"/>
          </reference>
        </references>
      </pivotArea>
    </format>
    <format dxfId="715">
      <pivotArea dataOnly="0" labelOnly="1" outline="0" fieldPosition="0">
        <references count="2">
          <reference field="0" count="1" selected="0">
            <x v="57"/>
          </reference>
          <reference field="22" count="1">
            <x v="1"/>
          </reference>
        </references>
      </pivotArea>
    </format>
    <format dxfId="714">
      <pivotArea dataOnly="0" labelOnly="1" outline="0" fieldPosition="0">
        <references count="2">
          <reference field="0" count="1" selected="0">
            <x v="61"/>
          </reference>
          <reference field="22" count="1">
            <x v="4"/>
          </reference>
        </references>
      </pivotArea>
    </format>
    <format dxfId="713">
      <pivotArea dataOnly="0" labelOnly="1" outline="0" fieldPosition="0">
        <references count="2">
          <reference field="0" count="1" selected="0">
            <x v="65"/>
          </reference>
          <reference field="22" count="1">
            <x v="1"/>
          </reference>
        </references>
      </pivotArea>
    </format>
    <format dxfId="712">
      <pivotArea dataOnly="0" labelOnly="1" outline="0" fieldPosition="0">
        <references count="2">
          <reference field="0" count="1" selected="0">
            <x v="69"/>
          </reference>
          <reference field="22" count="1">
            <x v="2"/>
          </reference>
        </references>
      </pivotArea>
    </format>
    <format dxfId="711">
      <pivotArea dataOnly="0" labelOnly="1" outline="0" fieldPosition="0">
        <references count="2">
          <reference field="0" count="1" selected="0">
            <x v="70"/>
          </reference>
          <reference field="22" count="1">
            <x v="1"/>
          </reference>
        </references>
      </pivotArea>
    </format>
    <format dxfId="710">
      <pivotArea dataOnly="0" labelOnly="1" outline="0" fieldPosition="0">
        <references count="2">
          <reference field="0" count="1" selected="0">
            <x v="71"/>
          </reference>
          <reference field="22" count="1">
            <x v="4"/>
          </reference>
        </references>
      </pivotArea>
    </format>
    <format dxfId="709">
      <pivotArea dataOnly="0" labelOnly="1" outline="0" fieldPosition="0">
        <references count="2">
          <reference field="0" count="1" selected="0">
            <x v="72"/>
          </reference>
          <reference field="22" count="1">
            <x v="1"/>
          </reference>
        </references>
      </pivotArea>
    </format>
    <format dxfId="708">
      <pivotArea dataOnly="0" labelOnly="1" outline="0" fieldPosition="0">
        <references count="2">
          <reference field="0" count="1" selected="0">
            <x v="75"/>
          </reference>
          <reference field="22" count="1">
            <x v="2"/>
          </reference>
        </references>
      </pivotArea>
    </format>
    <format dxfId="707">
      <pivotArea dataOnly="0" labelOnly="1" outline="0" fieldPosition="0">
        <references count="2">
          <reference field="0" count="1" selected="0">
            <x v="76"/>
          </reference>
          <reference field="22" count="1">
            <x v="4"/>
          </reference>
        </references>
      </pivotArea>
    </format>
    <format dxfId="706">
      <pivotArea dataOnly="0" labelOnly="1" outline="0" fieldPosition="0">
        <references count="2">
          <reference field="0" count="1" selected="0">
            <x v="79"/>
          </reference>
          <reference field="22" count="1">
            <x v="1"/>
          </reference>
        </references>
      </pivotArea>
    </format>
    <format dxfId="705">
      <pivotArea dataOnly="0" labelOnly="1" outline="0" fieldPosition="0">
        <references count="2">
          <reference field="0" count="1" selected="0">
            <x v="83"/>
          </reference>
          <reference field="22" count="1">
            <x v="2"/>
          </reference>
        </references>
      </pivotArea>
    </format>
    <format dxfId="704">
      <pivotArea dataOnly="0" labelOnly="1" outline="0" fieldPosition="0">
        <references count="2">
          <reference field="0" count="1" selected="0">
            <x v="84"/>
          </reference>
          <reference field="22" count="1">
            <x v="1"/>
          </reference>
        </references>
      </pivotArea>
    </format>
    <format dxfId="703">
      <pivotArea dataOnly="0" labelOnly="1" outline="0" fieldPosition="0">
        <references count="2">
          <reference field="0" count="1" selected="0">
            <x v="85"/>
          </reference>
          <reference field="22" count="1">
            <x v="2"/>
          </reference>
        </references>
      </pivotArea>
    </format>
    <format dxfId="702">
      <pivotArea dataOnly="0" labelOnly="1" outline="0" fieldPosition="0">
        <references count="2">
          <reference field="0" count="1" selected="0">
            <x v="88"/>
          </reference>
          <reference field="22" count="1">
            <x v="4"/>
          </reference>
        </references>
      </pivotArea>
    </format>
    <format dxfId="701">
      <pivotArea dataOnly="0" labelOnly="1" outline="0" fieldPosition="0">
        <references count="2">
          <reference field="0" count="1" selected="0">
            <x v="91"/>
          </reference>
          <reference field="22" count="1">
            <x v="2"/>
          </reference>
        </references>
      </pivotArea>
    </format>
    <format dxfId="700">
      <pivotArea dataOnly="0" labelOnly="1" outline="0" fieldPosition="0">
        <references count="2">
          <reference field="0" count="1" selected="0">
            <x v="92"/>
          </reference>
          <reference field="22" count="1">
            <x v="1"/>
          </reference>
        </references>
      </pivotArea>
    </format>
    <format dxfId="699">
      <pivotArea dataOnly="0" labelOnly="1" outline="0" fieldPosition="0">
        <references count="2">
          <reference field="0" count="1" selected="0">
            <x v="93"/>
          </reference>
          <reference field="22" count="1">
            <x v="2"/>
          </reference>
        </references>
      </pivotArea>
    </format>
    <format dxfId="698">
      <pivotArea dataOnly="0" labelOnly="1" outline="0" fieldPosition="0">
        <references count="2">
          <reference field="0" count="1" selected="0">
            <x v="95"/>
          </reference>
          <reference field="22" count="1">
            <x v="4"/>
          </reference>
        </references>
      </pivotArea>
    </format>
    <format dxfId="697">
      <pivotArea dataOnly="0" labelOnly="1" outline="0" fieldPosition="0">
        <references count="2">
          <reference field="0" count="1" selected="0">
            <x v="96"/>
          </reference>
          <reference field="22" count="1">
            <x v="1"/>
          </reference>
        </references>
      </pivotArea>
    </format>
    <format dxfId="696">
      <pivotArea dataOnly="0" labelOnly="1" outline="0" fieldPosition="0">
        <references count="2">
          <reference field="0" count="1" selected="0">
            <x v="97"/>
          </reference>
          <reference field="22" count="1">
            <x v="4"/>
          </reference>
        </references>
      </pivotArea>
    </format>
    <format dxfId="695">
      <pivotArea dataOnly="0" labelOnly="1" outline="0" fieldPosition="0">
        <references count="2">
          <reference field="0" count="1" selected="0">
            <x v="98"/>
          </reference>
          <reference field="22" count="1">
            <x v="2"/>
          </reference>
        </references>
      </pivotArea>
    </format>
    <format dxfId="694">
      <pivotArea dataOnly="0" labelOnly="1" outline="0" fieldPosition="0">
        <references count="2">
          <reference field="0" count="1" selected="0">
            <x v="100"/>
          </reference>
          <reference field="22" count="1">
            <x v="4"/>
          </reference>
        </references>
      </pivotArea>
    </format>
    <format dxfId="693">
      <pivotArea dataOnly="0" labelOnly="1" outline="0" fieldPosition="0">
        <references count="2">
          <reference field="0" count="1" selected="0">
            <x v="104"/>
          </reference>
          <reference field="22" count="1">
            <x v="1"/>
          </reference>
        </references>
      </pivotArea>
    </format>
    <format dxfId="692">
      <pivotArea dataOnly="0" labelOnly="1" outline="0" fieldPosition="0">
        <references count="2">
          <reference field="0" count="1" selected="0">
            <x v="105"/>
          </reference>
          <reference field="22" count="1">
            <x v="2"/>
          </reference>
        </references>
      </pivotArea>
    </format>
    <format dxfId="691">
      <pivotArea dataOnly="0" labelOnly="1" outline="0" fieldPosition="0">
        <references count="2">
          <reference field="0" count="1" selected="0">
            <x v="106"/>
          </reference>
          <reference field="22" count="1">
            <x v="4"/>
          </reference>
        </references>
      </pivotArea>
    </format>
    <format dxfId="690">
      <pivotArea dataOnly="0" labelOnly="1" outline="0" fieldPosition="0">
        <references count="2">
          <reference field="0" count="1" selected="0">
            <x v="107"/>
          </reference>
          <reference field="22" count="1">
            <x v="1"/>
          </reference>
        </references>
      </pivotArea>
    </format>
    <format dxfId="689">
      <pivotArea dataOnly="0" labelOnly="1" outline="0" fieldPosition="0">
        <references count="2">
          <reference field="0" count="1" selected="0">
            <x v="112"/>
          </reference>
          <reference field="22" count="1">
            <x v="2"/>
          </reference>
        </references>
      </pivotArea>
    </format>
    <format dxfId="688">
      <pivotArea dataOnly="0" labelOnly="1" outline="0" fieldPosition="0">
        <references count="2">
          <reference field="0" count="1" selected="0">
            <x v="113"/>
          </reference>
          <reference field="22" count="1">
            <x v="4"/>
          </reference>
        </references>
      </pivotArea>
    </format>
    <format dxfId="687">
      <pivotArea dataOnly="0" labelOnly="1" outline="0" fieldPosition="0">
        <references count="2">
          <reference field="0" count="1" selected="0">
            <x v="115"/>
          </reference>
          <reference field="22" count="1">
            <x v="2"/>
          </reference>
        </references>
      </pivotArea>
    </format>
    <format dxfId="686">
      <pivotArea dataOnly="0" labelOnly="1" outline="0" fieldPosition="0">
        <references count="2">
          <reference field="0" count="1" selected="0">
            <x v="116"/>
          </reference>
          <reference field="22" count="1">
            <x v="4"/>
          </reference>
        </references>
      </pivotArea>
    </format>
    <format dxfId="685">
      <pivotArea dataOnly="0" labelOnly="1" outline="0" fieldPosition="0">
        <references count="2">
          <reference field="0" count="1" selected="0">
            <x v="117"/>
          </reference>
          <reference field="22" count="1">
            <x v="2"/>
          </reference>
        </references>
      </pivotArea>
    </format>
    <format dxfId="684">
      <pivotArea dataOnly="0" labelOnly="1" outline="0" fieldPosition="0">
        <references count="2">
          <reference field="0" count="1" selected="0">
            <x v="120"/>
          </reference>
          <reference field="22" count="1">
            <x v="1"/>
          </reference>
        </references>
      </pivotArea>
    </format>
    <format dxfId="683">
      <pivotArea dataOnly="0" labelOnly="1" outline="0" fieldPosition="0">
        <references count="2">
          <reference field="0" count="1" selected="0">
            <x v="121"/>
          </reference>
          <reference field="22" count="1">
            <x v="4"/>
          </reference>
        </references>
      </pivotArea>
    </format>
    <format dxfId="682">
      <pivotArea dataOnly="0" labelOnly="1" outline="0" fieldPosition="0">
        <references count="2">
          <reference field="0" count="1" selected="0">
            <x v="122"/>
          </reference>
          <reference field="22" count="1">
            <x v="2"/>
          </reference>
        </references>
      </pivotArea>
    </format>
    <format dxfId="681">
      <pivotArea dataOnly="0" labelOnly="1" outline="0" fieldPosition="0">
        <references count="2">
          <reference field="0" count="1" selected="0">
            <x v="125"/>
          </reference>
          <reference field="22" count="1">
            <x v="4"/>
          </reference>
        </references>
      </pivotArea>
    </format>
    <format dxfId="680">
      <pivotArea dataOnly="0" labelOnly="1" outline="0" fieldPosition="0">
        <references count="2">
          <reference field="0" count="1" selected="0">
            <x v="127"/>
          </reference>
          <reference field="22" count="1">
            <x v="2"/>
          </reference>
        </references>
      </pivotArea>
    </format>
    <format dxfId="679">
      <pivotArea dataOnly="0" labelOnly="1" outline="0" fieldPosition="0">
        <references count="2">
          <reference field="0" count="1" selected="0">
            <x v="129"/>
          </reference>
          <reference field="22" count="1">
            <x v="4"/>
          </reference>
        </references>
      </pivotArea>
    </format>
    <format dxfId="678">
      <pivotArea dataOnly="0" labelOnly="1" outline="0" fieldPosition="0">
        <references count="2">
          <reference field="0" count="1" selected="0">
            <x v="130"/>
          </reference>
          <reference field="22" count="1">
            <x v="1"/>
          </reference>
        </references>
      </pivotArea>
    </format>
    <format dxfId="677">
      <pivotArea dataOnly="0" labelOnly="1" outline="0" fieldPosition="0">
        <references count="2">
          <reference field="0" count="1" selected="0">
            <x v="131"/>
          </reference>
          <reference field="22" count="1">
            <x v="4"/>
          </reference>
        </references>
      </pivotArea>
    </format>
    <format dxfId="676">
      <pivotArea dataOnly="0" labelOnly="1" outline="0" fieldPosition="0">
        <references count="2">
          <reference field="0" count="1" selected="0">
            <x v="132"/>
          </reference>
          <reference field="22" count="1">
            <x v="2"/>
          </reference>
        </references>
      </pivotArea>
    </format>
    <format dxfId="675">
      <pivotArea dataOnly="0" labelOnly="1" outline="0" fieldPosition="0">
        <references count="2">
          <reference field="0" count="1" selected="0">
            <x v="133"/>
          </reference>
          <reference field="22" count="1">
            <x v="4"/>
          </reference>
        </references>
      </pivotArea>
    </format>
    <format dxfId="674">
      <pivotArea dataOnly="0" labelOnly="1" outline="0" fieldPosition="0">
        <references count="2">
          <reference field="0" count="1" selected="0">
            <x v="134"/>
          </reference>
          <reference field="22" count="1">
            <x v="2"/>
          </reference>
        </references>
      </pivotArea>
    </format>
    <format dxfId="673">
      <pivotArea dataOnly="0" labelOnly="1" outline="0" fieldPosition="0">
        <references count="2">
          <reference field="0" count="1" selected="0">
            <x v="135"/>
          </reference>
          <reference field="22" count="1">
            <x v="1"/>
          </reference>
        </references>
      </pivotArea>
    </format>
    <format dxfId="672">
      <pivotArea dataOnly="0" labelOnly="1" outline="0" fieldPosition="0">
        <references count="2">
          <reference field="0" count="1" selected="0">
            <x v="136"/>
          </reference>
          <reference field="22" count="1">
            <x v="2"/>
          </reference>
        </references>
      </pivotArea>
    </format>
    <format dxfId="671">
      <pivotArea dataOnly="0" labelOnly="1" outline="0" fieldPosition="0">
        <references count="2">
          <reference field="0" count="1" selected="0">
            <x v="140"/>
          </reference>
          <reference field="22" count="1">
            <x v="4"/>
          </reference>
        </references>
      </pivotArea>
    </format>
    <format dxfId="670">
      <pivotArea dataOnly="0" labelOnly="1" outline="0" fieldPosition="0">
        <references count="2">
          <reference field="0" count="1" selected="0">
            <x v="143"/>
          </reference>
          <reference field="22" count="1">
            <x v="2"/>
          </reference>
        </references>
      </pivotArea>
    </format>
    <format dxfId="669">
      <pivotArea dataOnly="0" labelOnly="1" outline="0" fieldPosition="0">
        <references count="2">
          <reference field="0" count="1" selected="0">
            <x v="144"/>
          </reference>
          <reference field="22" count="1">
            <x v="1"/>
          </reference>
        </references>
      </pivotArea>
    </format>
    <format dxfId="668">
      <pivotArea dataOnly="0" labelOnly="1" outline="0" fieldPosition="0">
        <references count="2">
          <reference field="0" count="1" selected="0">
            <x v="145"/>
          </reference>
          <reference field="22" count="1">
            <x v="2"/>
          </reference>
        </references>
      </pivotArea>
    </format>
    <format dxfId="667">
      <pivotArea dataOnly="0" labelOnly="1" outline="0" fieldPosition="0">
        <references count="2">
          <reference field="0" count="1" selected="0">
            <x v="148"/>
          </reference>
          <reference field="22" count="1">
            <x v="4"/>
          </reference>
        </references>
      </pivotArea>
    </format>
    <format dxfId="666">
      <pivotArea dataOnly="0" labelOnly="1" outline="0" fieldPosition="0">
        <references count="2">
          <reference field="0" count="1" selected="0">
            <x v="152"/>
          </reference>
          <reference field="22" count="1">
            <x v="1"/>
          </reference>
        </references>
      </pivotArea>
    </format>
    <format dxfId="665">
      <pivotArea dataOnly="0" labelOnly="1" outline="0" fieldPosition="0">
        <references count="2">
          <reference field="0" count="1" selected="0">
            <x v="153"/>
          </reference>
          <reference field="22" count="1">
            <x v="2"/>
          </reference>
        </references>
      </pivotArea>
    </format>
    <format dxfId="664">
      <pivotArea dataOnly="0" labelOnly="1" outline="0" fieldPosition="0">
        <references count="2">
          <reference field="0" count="1" selected="0">
            <x v="154"/>
          </reference>
          <reference field="22" count="1">
            <x v="4"/>
          </reference>
        </references>
      </pivotArea>
    </format>
    <format dxfId="663">
      <pivotArea dataOnly="0" labelOnly="1" outline="0" fieldPosition="0">
        <references count="2">
          <reference field="0" count="1" selected="0">
            <x v="155"/>
          </reference>
          <reference field="22" count="1">
            <x v="2"/>
          </reference>
        </references>
      </pivotArea>
    </format>
    <format dxfId="662">
      <pivotArea dataOnly="0" labelOnly="1" outline="0" fieldPosition="0">
        <references count="2">
          <reference field="0" count="1" selected="0">
            <x v="156"/>
          </reference>
          <reference field="22" count="1">
            <x v="4"/>
          </reference>
        </references>
      </pivotArea>
    </format>
    <format dxfId="661">
      <pivotArea dataOnly="0" labelOnly="1" outline="0" fieldPosition="0">
        <references count="2">
          <reference field="0" count="1" selected="0">
            <x v="157"/>
          </reference>
          <reference field="22" count="1">
            <x v="2"/>
          </reference>
        </references>
      </pivotArea>
    </format>
    <format dxfId="660">
      <pivotArea dataOnly="0" labelOnly="1" outline="0" fieldPosition="0">
        <references count="2">
          <reference field="0" count="1" selected="0">
            <x v="162"/>
          </reference>
          <reference field="22" count="1">
            <x v="4"/>
          </reference>
        </references>
      </pivotArea>
    </format>
    <format dxfId="659">
      <pivotArea dataOnly="0" labelOnly="1" outline="0" fieldPosition="0">
        <references count="2">
          <reference field="0" count="1" selected="0">
            <x v="163"/>
          </reference>
          <reference field="22" count="1">
            <x v="2"/>
          </reference>
        </references>
      </pivotArea>
    </format>
    <format dxfId="658">
      <pivotArea dataOnly="0" labelOnly="1" outline="0" fieldPosition="0">
        <references count="2">
          <reference field="0" count="1" selected="0">
            <x v="168"/>
          </reference>
          <reference field="22" count="1">
            <x v="4"/>
          </reference>
        </references>
      </pivotArea>
    </format>
    <format dxfId="657">
      <pivotArea dataOnly="0" labelOnly="1" outline="0" fieldPosition="0">
        <references count="2">
          <reference field="0" count="1" selected="0">
            <x v="173"/>
          </reference>
          <reference field="22" count="1">
            <x v="1"/>
          </reference>
        </references>
      </pivotArea>
    </format>
    <format dxfId="656">
      <pivotArea dataOnly="0" labelOnly="1" outline="0" fieldPosition="0">
        <references count="2">
          <reference field="0" count="1" selected="0">
            <x v="175"/>
          </reference>
          <reference field="22" count="1">
            <x v="2"/>
          </reference>
        </references>
      </pivotArea>
    </format>
    <format dxfId="655">
      <pivotArea dataOnly="0" labelOnly="1" outline="0" fieldPosition="0">
        <references count="2">
          <reference field="0" count="1" selected="0">
            <x v="177"/>
          </reference>
          <reference field="22" count="1">
            <x v="1"/>
          </reference>
        </references>
      </pivotArea>
    </format>
    <format dxfId="654">
      <pivotArea dataOnly="0" labelOnly="1" outline="0" fieldPosition="0">
        <references count="2">
          <reference field="0" count="1" selected="0">
            <x v="178"/>
          </reference>
          <reference field="22" count="1">
            <x v="4"/>
          </reference>
        </references>
      </pivotArea>
    </format>
    <format dxfId="653">
      <pivotArea dataOnly="0" labelOnly="1" outline="0" fieldPosition="0">
        <references count="2">
          <reference field="0" count="1" selected="0">
            <x v="179"/>
          </reference>
          <reference field="22" count="1">
            <x v="1"/>
          </reference>
        </references>
      </pivotArea>
    </format>
    <format dxfId="652">
      <pivotArea dataOnly="0" labelOnly="1" outline="0" fieldPosition="0">
        <references count="2">
          <reference field="0" count="1" selected="0">
            <x v="180"/>
          </reference>
          <reference field="22" count="1">
            <x v="2"/>
          </reference>
        </references>
      </pivotArea>
    </format>
    <format dxfId="651">
      <pivotArea dataOnly="0" labelOnly="1" outline="0" fieldPosition="0">
        <references count="2">
          <reference field="0" count="1" selected="0">
            <x v="181"/>
          </reference>
          <reference field="22" count="1">
            <x v="3"/>
          </reference>
        </references>
      </pivotArea>
    </format>
    <format dxfId="650">
      <pivotArea dataOnly="0" labelOnly="1" outline="0" fieldPosition="0">
        <references count="2">
          <reference field="0" count="1" selected="0">
            <x v="182"/>
          </reference>
          <reference field="22" count="1">
            <x v="2"/>
          </reference>
        </references>
      </pivotArea>
    </format>
    <format dxfId="649">
      <pivotArea dataOnly="0" labelOnly="1" outline="0" fieldPosition="0">
        <references count="2">
          <reference field="0" count="1" selected="0">
            <x v="183"/>
          </reference>
          <reference field="22" count="1">
            <x v="4"/>
          </reference>
        </references>
      </pivotArea>
    </format>
    <format dxfId="648">
      <pivotArea dataOnly="0" labelOnly="1" outline="0" fieldPosition="0">
        <references count="2">
          <reference field="0" count="1" selected="0">
            <x v="184"/>
          </reference>
          <reference field="22" count="1">
            <x v="2"/>
          </reference>
        </references>
      </pivotArea>
    </format>
    <format dxfId="647">
      <pivotArea dataOnly="0" labelOnly="1" outline="0" fieldPosition="0">
        <references count="2">
          <reference field="0" count="1" selected="0">
            <x v="185"/>
          </reference>
          <reference field="22" count="1">
            <x v="4"/>
          </reference>
        </references>
      </pivotArea>
    </format>
    <format dxfId="646">
      <pivotArea dataOnly="0" labelOnly="1" outline="0" fieldPosition="0">
        <references count="2">
          <reference field="0" count="1" selected="0">
            <x v="186"/>
          </reference>
          <reference field="22" count="1">
            <x v="1"/>
          </reference>
        </references>
      </pivotArea>
    </format>
    <format dxfId="645">
      <pivotArea dataOnly="0" labelOnly="1" outline="0" fieldPosition="0">
        <references count="2">
          <reference field="0" count="1" selected="0">
            <x v="187"/>
          </reference>
          <reference field="22" count="1">
            <x v="4"/>
          </reference>
        </references>
      </pivotArea>
    </format>
    <format dxfId="644">
      <pivotArea dataOnly="0" labelOnly="1" outline="0" fieldPosition="0">
        <references count="2">
          <reference field="0" count="1" selected="0">
            <x v="188"/>
          </reference>
          <reference field="22" count="1">
            <x v="2"/>
          </reference>
        </references>
      </pivotArea>
    </format>
    <format dxfId="643">
      <pivotArea dataOnly="0" labelOnly="1" outline="0" fieldPosition="0">
        <references count="2">
          <reference field="0" count="1" selected="0">
            <x v="191"/>
          </reference>
          <reference field="22" count="1">
            <x v="4"/>
          </reference>
        </references>
      </pivotArea>
    </format>
    <format dxfId="642">
      <pivotArea dataOnly="0" labelOnly="1" outline="0" fieldPosition="0">
        <references count="2">
          <reference field="0" count="1" selected="0">
            <x v="193"/>
          </reference>
          <reference field="22" count="1">
            <x v="2"/>
          </reference>
        </references>
      </pivotArea>
    </format>
    <format dxfId="641">
      <pivotArea dataOnly="0" labelOnly="1" outline="0" fieldPosition="0">
        <references count="2">
          <reference field="0" count="1" selected="0">
            <x v="194"/>
          </reference>
          <reference field="22" count="1">
            <x v="4"/>
          </reference>
        </references>
      </pivotArea>
    </format>
    <format dxfId="640">
      <pivotArea dataOnly="0" labelOnly="1" outline="0" fieldPosition="0">
        <references count="2">
          <reference field="0" count="1" selected="0">
            <x v="195"/>
          </reference>
          <reference field="22" count="1">
            <x v="2"/>
          </reference>
        </references>
      </pivotArea>
    </format>
    <format dxfId="639">
      <pivotArea dataOnly="0" labelOnly="1" outline="0" fieldPosition="0">
        <references count="2">
          <reference field="0" count="1" selected="0">
            <x v="196"/>
          </reference>
          <reference field="22" count="1">
            <x v="1"/>
          </reference>
        </references>
      </pivotArea>
    </format>
    <format dxfId="638">
      <pivotArea dataOnly="0" labelOnly="1" outline="0" fieldPosition="0">
        <references count="2">
          <reference field="0" count="1" selected="0">
            <x v="198"/>
          </reference>
          <reference field="22" count="1">
            <x v="2"/>
          </reference>
        </references>
      </pivotArea>
    </format>
    <format dxfId="637">
      <pivotArea dataOnly="0" labelOnly="1" outline="0" fieldPosition="0">
        <references count="2">
          <reference field="0" count="1" selected="0">
            <x v="199"/>
          </reference>
          <reference field="22" count="1">
            <x v="1"/>
          </reference>
        </references>
      </pivotArea>
    </format>
    <format dxfId="636">
      <pivotArea dataOnly="0" labelOnly="1" outline="0" fieldPosition="0">
        <references count="2">
          <reference field="0" count="1" selected="0">
            <x v="200"/>
          </reference>
          <reference field="22" count="1">
            <x v="2"/>
          </reference>
        </references>
      </pivotArea>
    </format>
    <format dxfId="635">
      <pivotArea dataOnly="0" labelOnly="1" outline="0" fieldPosition="0">
        <references count="2">
          <reference field="0" count="1" selected="0">
            <x v="202"/>
          </reference>
          <reference field="22" count="1">
            <x v="4"/>
          </reference>
        </references>
      </pivotArea>
    </format>
    <format dxfId="634">
      <pivotArea dataOnly="0" labelOnly="1" outline="0" fieldPosition="0">
        <references count="2">
          <reference field="0" count="1" selected="0">
            <x v="203"/>
          </reference>
          <reference field="22" count="1">
            <x v="2"/>
          </reference>
        </references>
      </pivotArea>
    </format>
    <format dxfId="633">
      <pivotArea dataOnly="0" labelOnly="1" outline="0" fieldPosition="0">
        <references count="2">
          <reference field="0" count="1" selected="0">
            <x v="207"/>
          </reference>
          <reference field="22" count="1">
            <x v="1"/>
          </reference>
        </references>
      </pivotArea>
    </format>
    <format dxfId="632">
      <pivotArea dataOnly="0" labelOnly="1" outline="0" fieldPosition="0">
        <references count="2">
          <reference field="0" count="1" selected="0">
            <x v="215"/>
          </reference>
          <reference field="22" count="1">
            <x v="3"/>
          </reference>
        </references>
      </pivotArea>
    </format>
    <format dxfId="631">
      <pivotArea dataOnly="0" labelOnly="1" outline="0" fieldPosition="0">
        <references count="2">
          <reference field="0" count="1" selected="0">
            <x v="223"/>
          </reference>
          <reference field="22" count="1">
            <x v="1"/>
          </reference>
        </references>
      </pivotArea>
    </format>
    <format dxfId="630">
      <pivotArea dataOnly="0" labelOnly="1" outline="0" fieldPosition="0">
        <references count="2">
          <reference field="0" count="1" selected="0">
            <x v="224"/>
          </reference>
          <reference field="22" count="1">
            <x v="3"/>
          </reference>
        </references>
      </pivotArea>
    </format>
    <format dxfId="629">
      <pivotArea dataOnly="0" labelOnly="1" outline="0" fieldPosition="0">
        <references count="2">
          <reference field="0" count="1" selected="0">
            <x v="226"/>
          </reference>
          <reference field="22" count="1">
            <x v="1"/>
          </reference>
        </references>
      </pivotArea>
    </format>
    <format dxfId="628">
      <pivotArea dataOnly="0" labelOnly="1" outline="0" fieldPosition="0">
        <references count="2">
          <reference field="0" count="1" selected="0">
            <x v="229"/>
          </reference>
          <reference field="22" count="1">
            <x v="2"/>
          </reference>
        </references>
      </pivotArea>
    </format>
    <format dxfId="627">
      <pivotArea dataOnly="0" labelOnly="1" outline="0" fieldPosition="0">
        <references count="2">
          <reference field="0" count="1" selected="0">
            <x v="230"/>
          </reference>
          <reference field="22" count="1">
            <x v="3"/>
          </reference>
        </references>
      </pivotArea>
    </format>
    <format dxfId="626">
      <pivotArea dataOnly="0" labelOnly="1" outline="0" fieldPosition="0">
        <references count="2">
          <reference field="0" count="1" selected="0">
            <x v="235"/>
          </reference>
          <reference field="22" count="1">
            <x v="1"/>
          </reference>
        </references>
      </pivotArea>
    </format>
    <format dxfId="625">
      <pivotArea dataOnly="0" labelOnly="1" outline="0" fieldPosition="0">
        <references count="2">
          <reference field="0" count="1" selected="0">
            <x v="236"/>
          </reference>
          <reference field="22" count="1">
            <x v="0"/>
          </reference>
        </references>
      </pivotArea>
    </format>
    <format dxfId="624">
      <pivotArea dataOnly="0" labelOnly="1" outline="0" fieldPosition="0">
        <references count="3">
          <reference field="0" count="1" selected="0">
            <x v="0"/>
          </reference>
          <reference field="3" count="1">
            <x v="0"/>
          </reference>
          <reference field="22" count="1" selected="0">
            <x v="1"/>
          </reference>
        </references>
      </pivotArea>
    </format>
    <format dxfId="623">
      <pivotArea dataOnly="0" labelOnly="1" outline="0" fieldPosition="0">
        <references count="3">
          <reference field="0" count="1" selected="0">
            <x v="1"/>
          </reference>
          <reference field="3" count="1">
            <x v="1"/>
          </reference>
          <reference field="22" count="1" selected="0">
            <x v="1"/>
          </reference>
        </references>
      </pivotArea>
    </format>
    <format dxfId="622">
      <pivotArea dataOnly="0" labelOnly="1" outline="0" fieldPosition="0">
        <references count="3">
          <reference field="0" count="1" selected="0">
            <x v="2"/>
          </reference>
          <reference field="3" count="1">
            <x v="2"/>
          </reference>
          <reference field="22" count="1" selected="0">
            <x v="1"/>
          </reference>
        </references>
      </pivotArea>
    </format>
    <format dxfId="621">
      <pivotArea dataOnly="0" labelOnly="1" outline="0" fieldPosition="0">
        <references count="3">
          <reference field="0" count="1" selected="0">
            <x v="3"/>
          </reference>
          <reference field="3" count="1">
            <x v="3"/>
          </reference>
          <reference field="22" count="1" selected="0">
            <x v="2"/>
          </reference>
        </references>
      </pivotArea>
    </format>
    <format dxfId="620">
      <pivotArea dataOnly="0" labelOnly="1" outline="0" fieldPosition="0">
        <references count="3">
          <reference field="0" count="1" selected="0">
            <x v="4"/>
          </reference>
          <reference field="3" count="1">
            <x v="4"/>
          </reference>
          <reference field="22" count="1" selected="0">
            <x v="1"/>
          </reference>
        </references>
      </pivotArea>
    </format>
    <format dxfId="619">
      <pivotArea dataOnly="0" labelOnly="1" outline="0" fieldPosition="0">
        <references count="3">
          <reference field="0" count="1" selected="0">
            <x v="5"/>
          </reference>
          <reference field="3" count="1">
            <x v="5"/>
          </reference>
          <reference field="22" count="1" selected="0">
            <x v="2"/>
          </reference>
        </references>
      </pivotArea>
    </format>
    <format dxfId="618">
      <pivotArea dataOnly="0" labelOnly="1" outline="0" fieldPosition="0">
        <references count="3">
          <reference field="0" count="1" selected="0">
            <x v="6"/>
          </reference>
          <reference field="3" count="1">
            <x v="6"/>
          </reference>
          <reference field="22" count="1" selected="0">
            <x v="1"/>
          </reference>
        </references>
      </pivotArea>
    </format>
    <format dxfId="617">
      <pivotArea dataOnly="0" labelOnly="1" outline="0" fieldPosition="0">
        <references count="3">
          <reference field="0" count="1" selected="0">
            <x v="7"/>
          </reference>
          <reference field="3" count="1">
            <x v="7"/>
          </reference>
          <reference field="22" count="1" selected="0">
            <x v="1"/>
          </reference>
        </references>
      </pivotArea>
    </format>
    <format dxfId="616">
      <pivotArea dataOnly="0" labelOnly="1" outline="0" fieldPosition="0">
        <references count="3">
          <reference field="0" count="1" selected="0">
            <x v="8"/>
          </reference>
          <reference field="3" count="1">
            <x v="8"/>
          </reference>
          <reference field="22" count="1" selected="0">
            <x v="2"/>
          </reference>
        </references>
      </pivotArea>
    </format>
    <format dxfId="615">
      <pivotArea dataOnly="0" labelOnly="1" outline="0" fieldPosition="0">
        <references count="3">
          <reference field="0" count="1" selected="0">
            <x v="9"/>
          </reference>
          <reference field="3" count="1">
            <x v="9"/>
          </reference>
          <reference field="22" count="1" selected="0">
            <x v="2"/>
          </reference>
        </references>
      </pivotArea>
    </format>
    <format dxfId="614">
      <pivotArea dataOnly="0" labelOnly="1" outline="0" fieldPosition="0">
        <references count="3">
          <reference field="0" count="1" selected="0">
            <x v="10"/>
          </reference>
          <reference field="3" count="1">
            <x v="10"/>
          </reference>
          <reference field="22" count="1" selected="0">
            <x v="1"/>
          </reference>
        </references>
      </pivotArea>
    </format>
    <format dxfId="613">
      <pivotArea dataOnly="0" labelOnly="1" outline="0" fieldPosition="0">
        <references count="3">
          <reference field="0" count="1" selected="0">
            <x v="11"/>
          </reference>
          <reference field="3" count="1">
            <x v="11"/>
          </reference>
          <reference field="22" count="1" selected="0">
            <x v="2"/>
          </reference>
        </references>
      </pivotArea>
    </format>
    <format dxfId="612">
      <pivotArea dataOnly="0" labelOnly="1" outline="0" fieldPosition="0">
        <references count="3">
          <reference field="0" count="1" selected="0">
            <x v="12"/>
          </reference>
          <reference field="3" count="1">
            <x v="12"/>
          </reference>
          <reference field="22" count="1" selected="0">
            <x v="2"/>
          </reference>
        </references>
      </pivotArea>
    </format>
    <format dxfId="611">
      <pivotArea dataOnly="0" labelOnly="1" outline="0" fieldPosition="0">
        <references count="3">
          <reference field="0" count="1" selected="0">
            <x v="13"/>
          </reference>
          <reference field="3" count="1">
            <x v="13"/>
          </reference>
          <reference field="22" count="1" selected="0">
            <x v="2"/>
          </reference>
        </references>
      </pivotArea>
    </format>
    <format dxfId="610">
      <pivotArea dataOnly="0" labelOnly="1" outline="0" fieldPosition="0">
        <references count="3">
          <reference field="0" count="1" selected="0">
            <x v="14"/>
          </reference>
          <reference field="3" count="1">
            <x v="14"/>
          </reference>
          <reference field="22" count="1" selected="0">
            <x v="2"/>
          </reference>
        </references>
      </pivotArea>
    </format>
    <format dxfId="609">
      <pivotArea dataOnly="0" labelOnly="1" outline="0" fieldPosition="0">
        <references count="3">
          <reference field="0" count="1" selected="0">
            <x v="15"/>
          </reference>
          <reference field="3" count="1">
            <x v="15"/>
          </reference>
          <reference field="22" count="1" selected="0">
            <x v="2"/>
          </reference>
        </references>
      </pivotArea>
    </format>
    <format dxfId="608">
      <pivotArea dataOnly="0" labelOnly="1" outline="0" fieldPosition="0">
        <references count="3">
          <reference field="0" count="1" selected="0">
            <x v="16"/>
          </reference>
          <reference field="3" count="1">
            <x v="16"/>
          </reference>
          <reference field="22" count="1" selected="0">
            <x v="2"/>
          </reference>
        </references>
      </pivotArea>
    </format>
    <format dxfId="607">
      <pivotArea dataOnly="0" labelOnly="1" outline="0" fieldPosition="0">
        <references count="3">
          <reference field="0" count="1" selected="0">
            <x v="17"/>
          </reference>
          <reference field="3" count="1">
            <x v="17"/>
          </reference>
          <reference field="22" count="1" selected="0">
            <x v="2"/>
          </reference>
        </references>
      </pivotArea>
    </format>
    <format dxfId="606">
      <pivotArea dataOnly="0" labelOnly="1" outline="0" fieldPosition="0">
        <references count="3">
          <reference field="0" count="1" selected="0">
            <x v="18"/>
          </reference>
          <reference field="3" count="1">
            <x v="18"/>
          </reference>
          <reference field="22" count="1" selected="0">
            <x v="1"/>
          </reference>
        </references>
      </pivotArea>
    </format>
    <format dxfId="605">
      <pivotArea dataOnly="0" labelOnly="1" outline="0" fieldPosition="0">
        <references count="3">
          <reference field="0" count="1" selected="0">
            <x v="19"/>
          </reference>
          <reference field="3" count="1">
            <x v="19"/>
          </reference>
          <reference field="22" count="1" selected="0">
            <x v="1"/>
          </reference>
        </references>
      </pivotArea>
    </format>
    <format dxfId="604">
      <pivotArea dataOnly="0" labelOnly="1" outline="0" fieldPosition="0">
        <references count="3">
          <reference field="0" count="1" selected="0">
            <x v="20"/>
          </reference>
          <reference field="3" count="1">
            <x v="20"/>
          </reference>
          <reference field="22" count="1" selected="0">
            <x v="4"/>
          </reference>
        </references>
      </pivotArea>
    </format>
    <format dxfId="603">
      <pivotArea dataOnly="0" labelOnly="1" outline="0" fieldPosition="0">
        <references count="3">
          <reference field="0" count="1" selected="0">
            <x v="21"/>
          </reference>
          <reference field="3" count="1">
            <x v="21"/>
          </reference>
          <reference field="22" count="1" selected="0">
            <x v="2"/>
          </reference>
        </references>
      </pivotArea>
    </format>
    <format dxfId="602">
      <pivotArea dataOnly="0" labelOnly="1" outline="0" fieldPosition="0">
        <references count="3">
          <reference field="0" count="1" selected="0">
            <x v="22"/>
          </reference>
          <reference field="3" count="1">
            <x v="22"/>
          </reference>
          <reference field="22" count="1" selected="0">
            <x v="2"/>
          </reference>
        </references>
      </pivotArea>
    </format>
    <format dxfId="601">
      <pivotArea dataOnly="0" labelOnly="1" outline="0" fieldPosition="0">
        <references count="3">
          <reference field="0" count="1" selected="0">
            <x v="23"/>
          </reference>
          <reference field="3" count="1">
            <x v="23"/>
          </reference>
          <reference field="22" count="1" selected="0">
            <x v="1"/>
          </reference>
        </references>
      </pivotArea>
    </format>
    <format dxfId="600">
      <pivotArea dataOnly="0" labelOnly="1" outline="0" fieldPosition="0">
        <references count="3">
          <reference field="0" count="1" selected="0">
            <x v="24"/>
          </reference>
          <reference field="3" count="1">
            <x v="24"/>
          </reference>
          <reference field="22" count="1" selected="0">
            <x v="1"/>
          </reference>
        </references>
      </pivotArea>
    </format>
    <format dxfId="599">
      <pivotArea dataOnly="0" labelOnly="1" outline="0" fieldPosition="0">
        <references count="3">
          <reference field="0" count="1" selected="0">
            <x v="26"/>
          </reference>
          <reference field="3" count="1">
            <x v="25"/>
          </reference>
          <reference field="22" count="1" selected="0">
            <x v="2"/>
          </reference>
        </references>
      </pivotArea>
    </format>
    <format dxfId="598">
      <pivotArea dataOnly="0" labelOnly="1" outline="0" fieldPosition="0">
        <references count="3">
          <reference field="0" count="1" selected="0">
            <x v="27"/>
          </reference>
          <reference field="3" count="1">
            <x v="26"/>
          </reference>
          <reference field="22" count="1" selected="0">
            <x v="2"/>
          </reference>
        </references>
      </pivotArea>
    </format>
    <format dxfId="597">
      <pivotArea dataOnly="0" labelOnly="1" outline="0" fieldPosition="0">
        <references count="3">
          <reference field="0" count="1" selected="0">
            <x v="28"/>
          </reference>
          <reference field="3" count="1">
            <x v="27"/>
          </reference>
          <reference field="22" count="1" selected="0">
            <x v="1"/>
          </reference>
        </references>
      </pivotArea>
    </format>
    <format dxfId="596">
      <pivotArea dataOnly="0" labelOnly="1" outline="0" fieldPosition="0">
        <references count="3">
          <reference field="0" count="1" selected="0">
            <x v="29"/>
          </reference>
          <reference field="3" count="1">
            <x v="28"/>
          </reference>
          <reference field="22" count="1" selected="0">
            <x v="2"/>
          </reference>
        </references>
      </pivotArea>
    </format>
    <format dxfId="595">
      <pivotArea dataOnly="0" labelOnly="1" outline="0" fieldPosition="0">
        <references count="3">
          <reference field="0" count="1" selected="0">
            <x v="30"/>
          </reference>
          <reference field="3" count="1">
            <x v="29"/>
          </reference>
          <reference field="22" count="1" selected="0">
            <x v="2"/>
          </reference>
        </references>
      </pivotArea>
    </format>
    <format dxfId="594">
      <pivotArea dataOnly="0" labelOnly="1" outline="0" fieldPosition="0">
        <references count="3">
          <reference field="0" count="1" selected="0">
            <x v="31"/>
          </reference>
          <reference field="3" count="1">
            <x v="30"/>
          </reference>
          <reference field="22" count="1" selected="0">
            <x v="1"/>
          </reference>
        </references>
      </pivotArea>
    </format>
    <format dxfId="593">
      <pivotArea dataOnly="0" labelOnly="1" outline="0" fieldPosition="0">
        <references count="3">
          <reference field="0" count="1" selected="0">
            <x v="32"/>
          </reference>
          <reference field="3" count="1">
            <x v="31"/>
          </reference>
          <reference field="22" count="1" selected="0">
            <x v="1"/>
          </reference>
        </references>
      </pivotArea>
    </format>
    <format dxfId="592">
      <pivotArea dataOnly="0" labelOnly="1" outline="0" fieldPosition="0">
        <references count="3">
          <reference field="0" count="1" selected="0">
            <x v="33"/>
          </reference>
          <reference field="3" count="1">
            <x v="32"/>
          </reference>
          <reference field="22" count="1" selected="0">
            <x v="4"/>
          </reference>
        </references>
      </pivotArea>
    </format>
    <format dxfId="591">
      <pivotArea dataOnly="0" labelOnly="1" outline="0" fieldPosition="0">
        <references count="3">
          <reference field="0" count="1" selected="0">
            <x v="35"/>
          </reference>
          <reference field="3" count="1">
            <x v="33"/>
          </reference>
          <reference field="22" count="1" selected="0">
            <x v="2"/>
          </reference>
        </references>
      </pivotArea>
    </format>
    <format dxfId="590">
      <pivotArea dataOnly="0" labelOnly="1" outline="0" fieldPosition="0">
        <references count="3">
          <reference field="0" count="1" selected="0">
            <x v="36"/>
          </reference>
          <reference field="3" count="1">
            <x v="34"/>
          </reference>
          <reference field="22" count="1" selected="0">
            <x v="2"/>
          </reference>
        </references>
      </pivotArea>
    </format>
    <format dxfId="589">
      <pivotArea dataOnly="0" labelOnly="1" outline="0" fieldPosition="0">
        <references count="3">
          <reference field="0" count="1" selected="0">
            <x v="37"/>
          </reference>
          <reference field="3" count="1">
            <x v="35"/>
          </reference>
          <reference field="22" count="1" selected="0">
            <x v="2"/>
          </reference>
        </references>
      </pivotArea>
    </format>
    <format dxfId="588">
      <pivotArea dataOnly="0" labelOnly="1" outline="0" fieldPosition="0">
        <references count="3">
          <reference field="0" count="1" selected="0">
            <x v="39"/>
          </reference>
          <reference field="3" count="1">
            <x v="36"/>
          </reference>
          <reference field="22" count="1" selected="0">
            <x v="1"/>
          </reference>
        </references>
      </pivotArea>
    </format>
    <format dxfId="587">
      <pivotArea dataOnly="0" labelOnly="1" outline="0" fieldPosition="0">
        <references count="3">
          <reference field="0" count="1" selected="0">
            <x v="40"/>
          </reference>
          <reference field="3" count="1">
            <x v="37"/>
          </reference>
          <reference field="22" count="1" selected="0">
            <x v="2"/>
          </reference>
        </references>
      </pivotArea>
    </format>
    <format dxfId="586">
      <pivotArea dataOnly="0" labelOnly="1" outline="0" fieldPosition="0">
        <references count="3">
          <reference field="0" count="1" selected="0">
            <x v="44"/>
          </reference>
          <reference field="3" count="1">
            <x v="38"/>
          </reference>
          <reference field="22" count="1" selected="0">
            <x v="2"/>
          </reference>
        </references>
      </pivotArea>
    </format>
    <format dxfId="585">
      <pivotArea dataOnly="0" labelOnly="1" outline="0" fieldPosition="0">
        <references count="3">
          <reference field="0" count="1" selected="0">
            <x v="45"/>
          </reference>
          <reference field="3" count="1">
            <x v="39"/>
          </reference>
          <reference field="22" count="1" selected="0">
            <x v="2"/>
          </reference>
        </references>
      </pivotArea>
    </format>
    <format dxfId="584">
      <pivotArea dataOnly="0" labelOnly="1" outline="0" fieldPosition="0">
        <references count="3">
          <reference field="0" count="1" selected="0">
            <x v="49"/>
          </reference>
          <reference field="3" count="1">
            <x v="40"/>
          </reference>
          <reference field="22" count="1" selected="0">
            <x v="1"/>
          </reference>
        </references>
      </pivotArea>
    </format>
    <format dxfId="583">
      <pivotArea dataOnly="0" labelOnly="1" outline="0" fieldPosition="0">
        <references count="3">
          <reference field="0" count="1" selected="0">
            <x v="50"/>
          </reference>
          <reference field="3" count="1">
            <x v="41"/>
          </reference>
          <reference field="22" count="1" selected="0">
            <x v="4"/>
          </reference>
        </references>
      </pivotArea>
    </format>
    <format dxfId="582">
      <pivotArea dataOnly="0" labelOnly="1" outline="0" fieldPosition="0">
        <references count="3">
          <reference field="0" count="1" selected="0">
            <x v="54"/>
          </reference>
          <reference field="3" count="1">
            <x v="42"/>
          </reference>
          <reference field="22" count="1" selected="0">
            <x v="1"/>
          </reference>
        </references>
      </pivotArea>
    </format>
    <format dxfId="581">
      <pivotArea dataOnly="0" labelOnly="1" outline="0" fieldPosition="0">
        <references count="3">
          <reference field="0" count="1" selected="0">
            <x v="55"/>
          </reference>
          <reference field="3" count="1">
            <x v="43"/>
          </reference>
          <reference field="22" count="1" selected="0">
            <x v="2"/>
          </reference>
        </references>
      </pivotArea>
    </format>
    <format dxfId="580">
      <pivotArea dataOnly="0" labelOnly="1" outline="0" fieldPosition="0">
        <references count="3">
          <reference field="0" count="1" selected="0">
            <x v="56"/>
          </reference>
          <reference field="3" count="1">
            <x v="44"/>
          </reference>
          <reference field="22" count="1" selected="0">
            <x v="2"/>
          </reference>
        </references>
      </pivotArea>
    </format>
    <format dxfId="579">
      <pivotArea dataOnly="0" labelOnly="1" outline="0" fieldPosition="0">
        <references count="3">
          <reference field="0" count="1" selected="0">
            <x v="57"/>
          </reference>
          <reference field="3" count="1">
            <x v="45"/>
          </reference>
          <reference field="22" count="1" selected="0">
            <x v="1"/>
          </reference>
        </references>
      </pivotArea>
    </format>
    <format dxfId="578">
      <pivotArea dataOnly="0" labelOnly="1" outline="0" fieldPosition="0">
        <references count="3">
          <reference field="0" count="1" selected="0">
            <x v="61"/>
          </reference>
          <reference field="3" count="1">
            <x v="46"/>
          </reference>
          <reference field="22" count="1" selected="0">
            <x v="4"/>
          </reference>
        </references>
      </pivotArea>
    </format>
    <format dxfId="577">
      <pivotArea dataOnly="0" labelOnly="1" outline="0" fieldPosition="0">
        <references count="3">
          <reference field="0" count="1" selected="0">
            <x v="62"/>
          </reference>
          <reference field="3" count="1">
            <x v="47"/>
          </reference>
          <reference field="22" count="1" selected="0">
            <x v="4"/>
          </reference>
        </references>
      </pivotArea>
    </format>
    <format dxfId="576">
      <pivotArea dataOnly="0" labelOnly="1" outline="0" fieldPosition="0">
        <references count="3">
          <reference field="0" count="1" selected="0">
            <x v="65"/>
          </reference>
          <reference field="3" count="1">
            <x v="48"/>
          </reference>
          <reference field="22" count="1" selected="0">
            <x v="1"/>
          </reference>
        </references>
      </pivotArea>
    </format>
    <format dxfId="575">
      <pivotArea dataOnly="0" labelOnly="1" outline="0" fieldPosition="0">
        <references count="3">
          <reference field="0" count="1" selected="0">
            <x v="66"/>
          </reference>
          <reference field="3" count="1">
            <x v="49"/>
          </reference>
          <reference field="22" count="1" selected="0">
            <x v="1"/>
          </reference>
        </references>
      </pivotArea>
    </format>
    <format dxfId="574">
      <pivotArea dataOnly="0" labelOnly="1" outline="0" fieldPosition="0">
        <references count="3">
          <reference field="0" count="1" selected="0">
            <x v="67"/>
          </reference>
          <reference field="3" count="1">
            <x v="50"/>
          </reference>
          <reference field="22" count="1" selected="0">
            <x v="1"/>
          </reference>
        </references>
      </pivotArea>
    </format>
    <format dxfId="573">
      <pivotArea dataOnly="0" labelOnly="1" outline="0" fieldPosition="0">
        <references count="3">
          <reference field="0" count="1" selected="0">
            <x v="68"/>
          </reference>
          <reference field="3" count="1">
            <x v="51"/>
          </reference>
          <reference field="22" count="1" selected="0">
            <x v="1"/>
          </reference>
        </references>
      </pivotArea>
    </format>
    <format dxfId="572">
      <pivotArea dataOnly="0" labelOnly="1" outline="0" fieldPosition="0">
        <references count="3">
          <reference field="0" count="1" selected="0">
            <x v="69"/>
          </reference>
          <reference field="3" count="1">
            <x v="52"/>
          </reference>
          <reference field="22" count="1" selected="0">
            <x v="2"/>
          </reference>
        </references>
      </pivotArea>
    </format>
    <format dxfId="571">
      <pivotArea dataOnly="0" labelOnly="1" outline="0" fieldPosition="0">
        <references count="3">
          <reference field="0" count="1" selected="0">
            <x v="70"/>
          </reference>
          <reference field="3" count="1">
            <x v="53"/>
          </reference>
          <reference field="22" count="1" selected="0">
            <x v="1"/>
          </reference>
        </references>
      </pivotArea>
    </format>
    <format dxfId="570">
      <pivotArea dataOnly="0" labelOnly="1" outline="0" fieldPosition="0">
        <references count="3">
          <reference field="0" count="1" selected="0">
            <x v="71"/>
          </reference>
          <reference field="3" count="1">
            <x v="54"/>
          </reference>
          <reference field="22" count="1" selected="0">
            <x v="4"/>
          </reference>
        </references>
      </pivotArea>
    </format>
    <format dxfId="569">
      <pivotArea dataOnly="0" labelOnly="1" outline="0" fieldPosition="0">
        <references count="3">
          <reference field="0" count="1" selected="0">
            <x v="72"/>
          </reference>
          <reference field="3" count="1">
            <x v="55"/>
          </reference>
          <reference field="22" count="1" selected="0">
            <x v="1"/>
          </reference>
        </references>
      </pivotArea>
    </format>
    <format dxfId="568">
      <pivotArea dataOnly="0" labelOnly="1" outline="0" fieldPosition="0">
        <references count="3">
          <reference field="0" count="1" selected="0">
            <x v="75"/>
          </reference>
          <reference field="3" count="1">
            <x v="56"/>
          </reference>
          <reference field="22" count="1" selected="0">
            <x v="2"/>
          </reference>
        </references>
      </pivotArea>
    </format>
    <format dxfId="567">
      <pivotArea dataOnly="0" labelOnly="1" outline="0" fieldPosition="0">
        <references count="3">
          <reference field="0" count="1" selected="0">
            <x v="76"/>
          </reference>
          <reference field="3" count="1">
            <x v="57"/>
          </reference>
          <reference field="22" count="1" selected="0">
            <x v="4"/>
          </reference>
        </references>
      </pivotArea>
    </format>
    <format dxfId="566">
      <pivotArea dataOnly="0" labelOnly="1" outline="0" fieldPosition="0">
        <references count="3">
          <reference field="0" count="1" selected="0">
            <x v="77"/>
          </reference>
          <reference field="3" count="1">
            <x v="58"/>
          </reference>
          <reference field="22" count="1" selected="0">
            <x v="4"/>
          </reference>
        </references>
      </pivotArea>
    </format>
    <format dxfId="565">
      <pivotArea dataOnly="0" labelOnly="1" outline="0" fieldPosition="0">
        <references count="3">
          <reference field="0" count="1" selected="0">
            <x v="78"/>
          </reference>
          <reference field="3" count="1">
            <x v="59"/>
          </reference>
          <reference field="22" count="1" selected="0">
            <x v="4"/>
          </reference>
        </references>
      </pivotArea>
    </format>
    <format dxfId="564">
      <pivotArea dataOnly="0" labelOnly="1" outline="0" fieldPosition="0">
        <references count="3">
          <reference field="0" count="1" selected="0">
            <x v="79"/>
          </reference>
          <reference field="3" count="1">
            <x v="60"/>
          </reference>
          <reference field="22" count="1" selected="0">
            <x v="1"/>
          </reference>
        </references>
      </pivotArea>
    </format>
    <format dxfId="563">
      <pivotArea dataOnly="0" labelOnly="1" outline="0" fieldPosition="0">
        <references count="3">
          <reference field="0" count="1" selected="0">
            <x v="80"/>
          </reference>
          <reference field="3" count="1">
            <x v="61"/>
          </reference>
          <reference field="22" count="1" selected="0">
            <x v="1"/>
          </reference>
        </references>
      </pivotArea>
    </format>
    <format dxfId="562">
      <pivotArea dataOnly="0" labelOnly="1" outline="0" fieldPosition="0">
        <references count="3">
          <reference field="0" count="1" selected="0">
            <x v="81"/>
          </reference>
          <reference field="3" count="1">
            <x v="62"/>
          </reference>
          <reference field="22" count="1" selected="0">
            <x v="1"/>
          </reference>
        </references>
      </pivotArea>
    </format>
    <format dxfId="561">
      <pivotArea dataOnly="0" labelOnly="1" outline="0" fieldPosition="0">
        <references count="3">
          <reference field="0" count="1" selected="0">
            <x v="83"/>
          </reference>
          <reference field="3" count="1">
            <x v="63"/>
          </reference>
          <reference field="22" count="1" selected="0">
            <x v="2"/>
          </reference>
        </references>
      </pivotArea>
    </format>
    <format dxfId="560">
      <pivotArea dataOnly="0" labelOnly="1" outline="0" fieldPosition="0">
        <references count="3">
          <reference field="0" count="1" selected="0">
            <x v="84"/>
          </reference>
          <reference field="3" count="1">
            <x v="64"/>
          </reference>
          <reference field="22" count="1" selected="0">
            <x v="1"/>
          </reference>
        </references>
      </pivotArea>
    </format>
    <format dxfId="559">
      <pivotArea dataOnly="0" labelOnly="1" outline="0" fieldPosition="0">
        <references count="3">
          <reference field="0" count="1" selected="0">
            <x v="85"/>
          </reference>
          <reference field="3" count="1">
            <x v="65"/>
          </reference>
          <reference field="22" count="1" selected="0">
            <x v="2"/>
          </reference>
        </references>
      </pivotArea>
    </format>
    <format dxfId="558">
      <pivotArea dataOnly="0" labelOnly="1" outline="0" fieldPosition="0">
        <references count="3">
          <reference field="0" count="1" selected="0">
            <x v="86"/>
          </reference>
          <reference field="3" count="1">
            <x v="66"/>
          </reference>
          <reference field="22" count="1" selected="0">
            <x v="2"/>
          </reference>
        </references>
      </pivotArea>
    </format>
    <format dxfId="557">
      <pivotArea dataOnly="0" labelOnly="1" outline="0" fieldPosition="0">
        <references count="3">
          <reference field="0" count="1" selected="0">
            <x v="87"/>
          </reference>
          <reference field="3" count="1">
            <x v="67"/>
          </reference>
          <reference field="22" count="1" selected="0">
            <x v="2"/>
          </reference>
        </references>
      </pivotArea>
    </format>
    <format dxfId="556">
      <pivotArea dataOnly="0" labelOnly="1" outline="0" fieldPosition="0">
        <references count="3">
          <reference field="0" count="1" selected="0">
            <x v="88"/>
          </reference>
          <reference field="3" count="1">
            <x v="68"/>
          </reference>
          <reference field="22" count="1" selected="0">
            <x v="4"/>
          </reference>
        </references>
      </pivotArea>
    </format>
    <format dxfId="555">
      <pivotArea dataOnly="0" labelOnly="1" outline="0" fieldPosition="0">
        <references count="3">
          <reference field="0" count="1" selected="0">
            <x v="91"/>
          </reference>
          <reference field="3" count="1">
            <x v="69"/>
          </reference>
          <reference field="22" count="1" selected="0">
            <x v="2"/>
          </reference>
        </references>
      </pivotArea>
    </format>
    <format dxfId="554">
      <pivotArea dataOnly="0" labelOnly="1" outline="0" fieldPosition="0">
        <references count="3">
          <reference field="0" count="1" selected="0">
            <x v="92"/>
          </reference>
          <reference field="3" count="1">
            <x v="70"/>
          </reference>
          <reference field="22" count="1" selected="0">
            <x v="1"/>
          </reference>
        </references>
      </pivotArea>
    </format>
    <format dxfId="553">
      <pivotArea dataOnly="0" labelOnly="1" outline="0" fieldPosition="0">
        <references count="3">
          <reference field="0" count="1" selected="0">
            <x v="93"/>
          </reference>
          <reference field="3" count="1">
            <x v="71"/>
          </reference>
          <reference field="22" count="1" selected="0">
            <x v="2"/>
          </reference>
        </references>
      </pivotArea>
    </format>
    <format dxfId="552">
      <pivotArea dataOnly="0" labelOnly="1" outline="0" fieldPosition="0">
        <references count="3">
          <reference field="0" count="1" selected="0">
            <x v="94"/>
          </reference>
          <reference field="3" count="1">
            <x v="72"/>
          </reference>
          <reference field="22" count="1" selected="0">
            <x v="2"/>
          </reference>
        </references>
      </pivotArea>
    </format>
    <format dxfId="551">
      <pivotArea dataOnly="0" labelOnly="1" outline="0" fieldPosition="0">
        <references count="3">
          <reference field="0" count="1" selected="0">
            <x v="95"/>
          </reference>
          <reference field="3" count="1">
            <x v="73"/>
          </reference>
          <reference field="22" count="1" selected="0">
            <x v="4"/>
          </reference>
        </references>
      </pivotArea>
    </format>
    <format dxfId="550">
      <pivotArea dataOnly="0" labelOnly="1" outline="0" fieldPosition="0">
        <references count="3">
          <reference field="0" count="1" selected="0">
            <x v="96"/>
          </reference>
          <reference field="3" count="1">
            <x v="74"/>
          </reference>
          <reference field="22" count="1" selected="0">
            <x v="1"/>
          </reference>
        </references>
      </pivotArea>
    </format>
    <format dxfId="549">
      <pivotArea dataOnly="0" labelOnly="1" outline="0" fieldPosition="0">
        <references count="3">
          <reference field="0" count="1" selected="0">
            <x v="97"/>
          </reference>
          <reference field="3" count="1">
            <x v="75"/>
          </reference>
          <reference field="22" count="1" selected="0">
            <x v="4"/>
          </reference>
        </references>
      </pivotArea>
    </format>
    <format dxfId="548">
      <pivotArea dataOnly="0" labelOnly="1" outline="0" fieldPosition="0">
        <references count="3">
          <reference field="0" count="1" selected="0">
            <x v="98"/>
          </reference>
          <reference field="3" count="1">
            <x v="76"/>
          </reference>
          <reference field="22" count="1" selected="0">
            <x v="2"/>
          </reference>
        </references>
      </pivotArea>
    </format>
    <format dxfId="547">
      <pivotArea dataOnly="0" labelOnly="1" outline="0" fieldPosition="0">
        <references count="3">
          <reference field="0" count="1" selected="0">
            <x v="100"/>
          </reference>
          <reference field="3" count="1">
            <x v="77"/>
          </reference>
          <reference field="22" count="1" selected="0">
            <x v="4"/>
          </reference>
        </references>
      </pivotArea>
    </format>
    <format dxfId="546">
      <pivotArea dataOnly="0" labelOnly="1" outline="0" fieldPosition="0">
        <references count="3">
          <reference field="0" count="1" selected="0">
            <x v="101"/>
          </reference>
          <reference field="3" count="1">
            <x v="78"/>
          </reference>
          <reference field="22" count="1" selected="0">
            <x v="4"/>
          </reference>
        </references>
      </pivotArea>
    </format>
    <format dxfId="545">
      <pivotArea dataOnly="0" labelOnly="1" outline="0" fieldPosition="0">
        <references count="3">
          <reference field="0" count="1" selected="0">
            <x v="102"/>
          </reference>
          <reference field="3" count="1">
            <x v="79"/>
          </reference>
          <reference field="22" count="1" selected="0">
            <x v="4"/>
          </reference>
        </references>
      </pivotArea>
    </format>
    <format dxfId="544">
      <pivotArea dataOnly="0" labelOnly="1" outline="0" fieldPosition="0">
        <references count="3">
          <reference field="0" count="1" selected="0">
            <x v="103"/>
          </reference>
          <reference field="3" count="1">
            <x v="80"/>
          </reference>
          <reference field="22" count="1" selected="0">
            <x v="4"/>
          </reference>
        </references>
      </pivotArea>
    </format>
    <format dxfId="543">
      <pivotArea dataOnly="0" labelOnly="1" outline="0" fieldPosition="0">
        <references count="3">
          <reference field="0" count="1" selected="0">
            <x v="104"/>
          </reference>
          <reference field="3" count="1">
            <x v="81"/>
          </reference>
          <reference field="22" count="1" selected="0">
            <x v="1"/>
          </reference>
        </references>
      </pivotArea>
    </format>
    <format dxfId="542">
      <pivotArea dataOnly="0" labelOnly="1" outline="0" fieldPosition="0">
        <references count="3">
          <reference field="0" count="1" selected="0">
            <x v="105"/>
          </reference>
          <reference field="3" count="1">
            <x v="82"/>
          </reference>
          <reference field="22" count="1" selected="0">
            <x v="2"/>
          </reference>
        </references>
      </pivotArea>
    </format>
    <format dxfId="541">
      <pivotArea dataOnly="0" labelOnly="1" outline="0" fieldPosition="0">
        <references count="3">
          <reference field="0" count="1" selected="0">
            <x v="106"/>
          </reference>
          <reference field="3" count="1">
            <x v="83"/>
          </reference>
          <reference field="22" count="1" selected="0">
            <x v="4"/>
          </reference>
        </references>
      </pivotArea>
    </format>
    <format dxfId="540">
      <pivotArea dataOnly="0" labelOnly="1" outline="0" fieldPosition="0">
        <references count="3">
          <reference field="0" count="1" selected="0">
            <x v="107"/>
          </reference>
          <reference field="3" count="1">
            <x v="84"/>
          </reference>
          <reference field="22" count="1" selected="0">
            <x v="1"/>
          </reference>
        </references>
      </pivotArea>
    </format>
    <format dxfId="539">
      <pivotArea dataOnly="0" labelOnly="1" outline="0" fieldPosition="0">
        <references count="3">
          <reference field="0" count="1" selected="0">
            <x v="108"/>
          </reference>
          <reference field="3" count="1">
            <x v="85"/>
          </reference>
          <reference field="22" count="1" selected="0">
            <x v="1"/>
          </reference>
        </references>
      </pivotArea>
    </format>
    <format dxfId="538">
      <pivotArea dataOnly="0" labelOnly="1" outline="0" fieldPosition="0">
        <references count="3">
          <reference field="0" count="1" selected="0">
            <x v="109"/>
          </reference>
          <reference field="3" count="1">
            <x v="86"/>
          </reference>
          <reference field="22" count="1" selected="0">
            <x v="1"/>
          </reference>
        </references>
      </pivotArea>
    </format>
    <format dxfId="537">
      <pivotArea dataOnly="0" labelOnly="1" outline="0" fieldPosition="0">
        <references count="3">
          <reference field="0" count="1" selected="0">
            <x v="112"/>
          </reference>
          <reference field="3" count="1">
            <x v="87"/>
          </reference>
          <reference field="22" count="1" selected="0">
            <x v="2"/>
          </reference>
        </references>
      </pivotArea>
    </format>
    <format dxfId="536">
      <pivotArea dataOnly="0" labelOnly="1" outline="0" fieldPosition="0">
        <references count="3">
          <reference field="0" count="1" selected="0">
            <x v="113"/>
          </reference>
          <reference field="3" count="1">
            <x v="88"/>
          </reference>
          <reference field="22" count="1" selected="0">
            <x v="4"/>
          </reference>
        </references>
      </pivotArea>
    </format>
    <format dxfId="535">
      <pivotArea dataOnly="0" labelOnly="1" outline="0" fieldPosition="0">
        <references count="3">
          <reference field="0" count="1" selected="0">
            <x v="114"/>
          </reference>
          <reference field="3" count="1">
            <x v="89"/>
          </reference>
          <reference field="22" count="1" selected="0">
            <x v="4"/>
          </reference>
        </references>
      </pivotArea>
    </format>
    <format dxfId="534">
      <pivotArea dataOnly="0" labelOnly="1" outline="0" fieldPosition="0">
        <references count="3">
          <reference field="0" count="1" selected="0">
            <x v="115"/>
          </reference>
          <reference field="3" count="1">
            <x v="90"/>
          </reference>
          <reference field="22" count="1" selected="0">
            <x v="2"/>
          </reference>
        </references>
      </pivotArea>
    </format>
    <format dxfId="533">
      <pivotArea dataOnly="0" labelOnly="1" outline="0" fieldPosition="0">
        <references count="3">
          <reference field="0" count="1" selected="0">
            <x v="116"/>
          </reference>
          <reference field="3" count="1">
            <x v="91"/>
          </reference>
          <reference field="22" count="1" selected="0">
            <x v="4"/>
          </reference>
        </references>
      </pivotArea>
    </format>
    <format dxfId="532">
      <pivotArea dataOnly="0" labelOnly="1" outline="0" fieldPosition="0">
        <references count="3">
          <reference field="0" count="1" selected="0">
            <x v="117"/>
          </reference>
          <reference field="3" count="1">
            <x v="92"/>
          </reference>
          <reference field="22" count="1" selected="0">
            <x v="2"/>
          </reference>
        </references>
      </pivotArea>
    </format>
    <format dxfId="531">
      <pivotArea dataOnly="0" labelOnly="1" outline="0" fieldPosition="0">
        <references count="3">
          <reference field="0" count="1" selected="0">
            <x v="118"/>
          </reference>
          <reference field="3" count="1">
            <x v="93"/>
          </reference>
          <reference field="22" count="1" selected="0">
            <x v="2"/>
          </reference>
        </references>
      </pivotArea>
    </format>
    <format dxfId="530">
      <pivotArea dataOnly="0" labelOnly="1" outline="0" fieldPosition="0">
        <references count="3">
          <reference field="0" count="1" selected="0">
            <x v="119"/>
          </reference>
          <reference field="3" count="1">
            <x v="94"/>
          </reference>
          <reference field="22" count="1" selected="0">
            <x v="2"/>
          </reference>
        </references>
      </pivotArea>
    </format>
    <format dxfId="529">
      <pivotArea dataOnly="0" labelOnly="1" outline="0" fieldPosition="0">
        <references count="3">
          <reference field="0" count="1" selected="0">
            <x v="120"/>
          </reference>
          <reference field="3" count="1">
            <x v="95"/>
          </reference>
          <reference field="22" count="1" selected="0">
            <x v="1"/>
          </reference>
        </references>
      </pivotArea>
    </format>
    <format dxfId="528">
      <pivotArea dataOnly="0" labelOnly="1" outline="0" fieldPosition="0">
        <references count="3">
          <reference field="0" count="1" selected="0">
            <x v="121"/>
          </reference>
          <reference field="3" count="1">
            <x v="96"/>
          </reference>
          <reference field="22" count="1" selected="0">
            <x v="4"/>
          </reference>
        </references>
      </pivotArea>
    </format>
    <format dxfId="527">
      <pivotArea dataOnly="0" labelOnly="1" outline="0" fieldPosition="0">
        <references count="3">
          <reference field="0" count="1" selected="0">
            <x v="122"/>
          </reference>
          <reference field="3" count="1">
            <x v="97"/>
          </reference>
          <reference field="22" count="1" selected="0">
            <x v="2"/>
          </reference>
        </references>
      </pivotArea>
    </format>
    <format dxfId="526">
      <pivotArea dataOnly="0" labelOnly="1" outline="0" fieldPosition="0">
        <references count="3">
          <reference field="0" count="1" selected="0">
            <x v="123"/>
          </reference>
          <reference field="3" count="1">
            <x v="98"/>
          </reference>
          <reference field="22" count="1" selected="0">
            <x v="2"/>
          </reference>
        </references>
      </pivotArea>
    </format>
    <format dxfId="525">
      <pivotArea dataOnly="0" labelOnly="1" outline="0" fieldPosition="0">
        <references count="3">
          <reference field="0" count="1" selected="0">
            <x v="124"/>
          </reference>
          <reference field="3" count="1">
            <x v="99"/>
          </reference>
          <reference field="22" count="1" selected="0">
            <x v="2"/>
          </reference>
        </references>
      </pivotArea>
    </format>
    <format dxfId="524">
      <pivotArea dataOnly="0" labelOnly="1" outline="0" fieldPosition="0">
        <references count="3">
          <reference field="0" count="1" selected="0">
            <x v="125"/>
          </reference>
          <reference field="3" count="1">
            <x v="100"/>
          </reference>
          <reference field="22" count="1" selected="0">
            <x v="4"/>
          </reference>
        </references>
      </pivotArea>
    </format>
    <format dxfId="523">
      <pivotArea dataOnly="0" labelOnly="1" outline="0" fieldPosition="0">
        <references count="3">
          <reference field="0" count="1" selected="0">
            <x v="126"/>
          </reference>
          <reference field="3" count="1">
            <x v="101"/>
          </reference>
          <reference field="22" count="1" selected="0">
            <x v="4"/>
          </reference>
        </references>
      </pivotArea>
    </format>
    <format dxfId="522">
      <pivotArea dataOnly="0" labelOnly="1" outline="0" fieldPosition="0">
        <references count="3">
          <reference field="0" count="1" selected="0">
            <x v="127"/>
          </reference>
          <reference field="3" count="1">
            <x v="102"/>
          </reference>
          <reference field="22" count="1" selected="0">
            <x v="2"/>
          </reference>
        </references>
      </pivotArea>
    </format>
    <format dxfId="521">
      <pivotArea dataOnly="0" labelOnly="1" outline="0" fieldPosition="0">
        <references count="3">
          <reference field="0" count="1" selected="0">
            <x v="128"/>
          </reference>
          <reference field="3" count="1">
            <x v="103"/>
          </reference>
          <reference field="22" count="1" selected="0">
            <x v="2"/>
          </reference>
        </references>
      </pivotArea>
    </format>
    <format dxfId="520">
      <pivotArea dataOnly="0" labelOnly="1" outline="0" fieldPosition="0">
        <references count="3">
          <reference field="0" count="1" selected="0">
            <x v="129"/>
          </reference>
          <reference field="3" count="1">
            <x v="104"/>
          </reference>
          <reference field="22" count="1" selected="0">
            <x v="4"/>
          </reference>
        </references>
      </pivotArea>
    </format>
    <format dxfId="519">
      <pivotArea dataOnly="0" labelOnly="1" outline="0" fieldPosition="0">
        <references count="3">
          <reference field="0" count="1" selected="0">
            <x v="130"/>
          </reference>
          <reference field="3" count="1">
            <x v="105"/>
          </reference>
          <reference field="22" count="1" selected="0">
            <x v="1"/>
          </reference>
        </references>
      </pivotArea>
    </format>
    <format dxfId="518">
      <pivotArea dataOnly="0" labelOnly="1" outline="0" fieldPosition="0">
        <references count="3">
          <reference field="0" count="1" selected="0">
            <x v="131"/>
          </reference>
          <reference field="3" count="1">
            <x v="106"/>
          </reference>
          <reference field="22" count="1" selected="0">
            <x v="4"/>
          </reference>
        </references>
      </pivotArea>
    </format>
    <format dxfId="517">
      <pivotArea dataOnly="0" labelOnly="1" outline="0" fieldPosition="0">
        <references count="3">
          <reference field="0" count="1" selected="0">
            <x v="132"/>
          </reference>
          <reference field="3" count="1">
            <x v="107"/>
          </reference>
          <reference field="22" count="1" selected="0">
            <x v="2"/>
          </reference>
        </references>
      </pivotArea>
    </format>
    <format dxfId="516">
      <pivotArea dataOnly="0" labelOnly="1" outline="0" fieldPosition="0">
        <references count="3">
          <reference field="0" count="1" selected="0">
            <x v="133"/>
          </reference>
          <reference field="3" count="1">
            <x v="108"/>
          </reference>
          <reference field="22" count="1" selected="0">
            <x v="4"/>
          </reference>
        </references>
      </pivotArea>
    </format>
    <format dxfId="515">
      <pivotArea dataOnly="0" labelOnly="1" outline="0" fieldPosition="0">
        <references count="3">
          <reference field="0" count="1" selected="0">
            <x v="134"/>
          </reference>
          <reference field="3" count="1">
            <x v="109"/>
          </reference>
          <reference field="22" count="1" selected="0">
            <x v="2"/>
          </reference>
        </references>
      </pivotArea>
    </format>
    <format dxfId="514">
      <pivotArea dataOnly="0" labelOnly="1" outline="0" fieldPosition="0">
        <references count="3">
          <reference field="0" count="1" selected="0">
            <x v="135"/>
          </reference>
          <reference field="3" count="1">
            <x v="110"/>
          </reference>
          <reference field="22" count="1" selected="0">
            <x v="1"/>
          </reference>
        </references>
      </pivotArea>
    </format>
    <format dxfId="513">
      <pivotArea dataOnly="0" labelOnly="1" outline="0" fieldPosition="0">
        <references count="3">
          <reference field="0" count="1" selected="0">
            <x v="136"/>
          </reference>
          <reference field="3" count="1">
            <x v="111"/>
          </reference>
          <reference field="22" count="1" selected="0">
            <x v="2"/>
          </reference>
        </references>
      </pivotArea>
    </format>
    <format dxfId="512">
      <pivotArea dataOnly="0" labelOnly="1" outline="0" fieldPosition="0">
        <references count="3">
          <reference field="0" count="1" selected="0">
            <x v="137"/>
          </reference>
          <reference field="3" count="1">
            <x v="112"/>
          </reference>
          <reference field="22" count="1" selected="0">
            <x v="2"/>
          </reference>
        </references>
      </pivotArea>
    </format>
    <format dxfId="511">
      <pivotArea dataOnly="0" labelOnly="1" outline="0" fieldPosition="0">
        <references count="3">
          <reference field="0" count="1" selected="0">
            <x v="138"/>
          </reference>
          <reference field="3" count="1">
            <x v="113"/>
          </reference>
          <reference field="22" count="1" selected="0">
            <x v="2"/>
          </reference>
        </references>
      </pivotArea>
    </format>
    <format dxfId="510">
      <pivotArea dataOnly="0" labelOnly="1" outline="0" fieldPosition="0">
        <references count="3">
          <reference field="0" count="1" selected="0">
            <x v="139"/>
          </reference>
          <reference field="3" count="1">
            <x v="114"/>
          </reference>
          <reference field="22" count="1" selected="0">
            <x v="2"/>
          </reference>
        </references>
      </pivotArea>
    </format>
    <format dxfId="509">
      <pivotArea dataOnly="0" labelOnly="1" outline="0" fieldPosition="0">
        <references count="3">
          <reference field="0" count="1" selected="0">
            <x v="140"/>
          </reference>
          <reference field="3" count="1">
            <x v="115"/>
          </reference>
          <reference field="22" count="1" selected="0">
            <x v="4"/>
          </reference>
        </references>
      </pivotArea>
    </format>
    <format dxfId="508">
      <pivotArea dataOnly="0" labelOnly="1" outline="0" fieldPosition="0">
        <references count="3">
          <reference field="0" count="1" selected="0">
            <x v="141"/>
          </reference>
          <reference field="3" count="1">
            <x v="116"/>
          </reference>
          <reference field="22" count="1" selected="0">
            <x v="4"/>
          </reference>
        </references>
      </pivotArea>
    </format>
    <format dxfId="507">
      <pivotArea dataOnly="0" labelOnly="1" outline="0" fieldPosition="0">
        <references count="3">
          <reference field="0" count="1" selected="0">
            <x v="142"/>
          </reference>
          <reference field="3" count="1">
            <x v="117"/>
          </reference>
          <reference field="22" count="1" selected="0">
            <x v="4"/>
          </reference>
        </references>
      </pivotArea>
    </format>
    <format dxfId="506">
      <pivotArea dataOnly="0" labelOnly="1" outline="0" fieldPosition="0">
        <references count="3">
          <reference field="0" count="1" selected="0">
            <x v="143"/>
          </reference>
          <reference field="3" count="1">
            <x v="118"/>
          </reference>
          <reference field="22" count="1" selected="0">
            <x v="2"/>
          </reference>
        </references>
      </pivotArea>
    </format>
    <format dxfId="505">
      <pivotArea dataOnly="0" labelOnly="1" outline="0" fieldPosition="0">
        <references count="3">
          <reference field="0" count="1" selected="0">
            <x v="144"/>
          </reference>
          <reference field="3" count="1">
            <x v="119"/>
          </reference>
          <reference field="22" count="1" selected="0">
            <x v="1"/>
          </reference>
        </references>
      </pivotArea>
    </format>
    <format dxfId="504">
      <pivotArea dataOnly="0" labelOnly="1" outline="0" fieldPosition="0">
        <references count="3">
          <reference field="0" count="1" selected="0">
            <x v="145"/>
          </reference>
          <reference field="3" count="1">
            <x v="120"/>
          </reference>
          <reference field="22" count="1" selected="0">
            <x v="2"/>
          </reference>
        </references>
      </pivotArea>
    </format>
    <format dxfId="503">
      <pivotArea dataOnly="0" labelOnly="1" outline="0" fieldPosition="0">
        <references count="3">
          <reference field="0" count="1" selected="0">
            <x v="146"/>
          </reference>
          <reference field="3" count="1">
            <x v="121"/>
          </reference>
          <reference field="22" count="1" selected="0">
            <x v="2"/>
          </reference>
        </references>
      </pivotArea>
    </format>
    <format dxfId="502">
      <pivotArea dataOnly="0" labelOnly="1" outline="0" fieldPosition="0">
        <references count="3">
          <reference field="0" count="1" selected="0">
            <x v="147"/>
          </reference>
          <reference field="3" count="1">
            <x v="122"/>
          </reference>
          <reference field="22" count="1" selected="0">
            <x v="2"/>
          </reference>
        </references>
      </pivotArea>
    </format>
    <format dxfId="501">
      <pivotArea dataOnly="0" labelOnly="1" outline="0" fieldPosition="0">
        <references count="3">
          <reference field="0" count="1" selected="0">
            <x v="148"/>
          </reference>
          <reference field="3" count="1">
            <x v="123"/>
          </reference>
          <reference field="22" count="1" selected="0">
            <x v="4"/>
          </reference>
        </references>
      </pivotArea>
    </format>
    <format dxfId="500">
      <pivotArea dataOnly="0" labelOnly="1" outline="0" fieldPosition="0">
        <references count="3">
          <reference field="0" count="1" selected="0">
            <x v="149"/>
          </reference>
          <reference field="3" count="1">
            <x v="124"/>
          </reference>
          <reference field="22" count="1" selected="0">
            <x v="4"/>
          </reference>
        </references>
      </pivotArea>
    </format>
    <format dxfId="499">
      <pivotArea dataOnly="0" labelOnly="1" outline="0" fieldPosition="0">
        <references count="3">
          <reference field="0" count="1" selected="0">
            <x v="150"/>
          </reference>
          <reference field="3" count="1">
            <x v="125"/>
          </reference>
          <reference field="22" count="1" selected="0">
            <x v="4"/>
          </reference>
        </references>
      </pivotArea>
    </format>
    <format dxfId="498">
      <pivotArea dataOnly="0" labelOnly="1" outline="0" fieldPosition="0">
        <references count="3">
          <reference field="0" count="1" selected="0">
            <x v="151"/>
          </reference>
          <reference field="3" count="1">
            <x v="126"/>
          </reference>
          <reference field="22" count="1" selected="0">
            <x v="4"/>
          </reference>
        </references>
      </pivotArea>
    </format>
    <format dxfId="497">
      <pivotArea dataOnly="0" labelOnly="1" outline="0" fieldPosition="0">
        <references count="3">
          <reference field="0" count="1" selected="0">
            <x v="152"/>
          </reference>
          <reference field="3" count="1">
            <x v="127"/>
          </reference>
          <reference field="22" count="1" selected="0">
            <x v="1"/>
          </reference>
        </references>
      </pivotArea>
    </format>
    <format dxfId="496">
      <pivotArea dataOnly="0" labelOnly="1" outline="0" fieldPosition="0">
        <references count="3">
          <reference field="0" count="1" selected="0">
            <x v="153"/>
          </reference>
          <reference field="3" count="1">
            <x v="128"/>
          </reference>
          <reference field="22" count="1" selected="0">
            <x v="2"/>
          </reference>
        </references>
      </pivotArea>
    </format>
    <format dxfId="495">
      <pivotArea dataOnly="0" labelOnly="1" outline="0" fieldPosition="0">
        <references count="3">
          <reference field="0" count="1" selected="0">
            <x v="154"/>
          </reference>
          <reference field="3" count="1">
            <x v="129"/>
          </reference>
          <reference field="22" count="1" selected="0">
            <x v="4"/>
          </reference>
        </references>
      </pivotArea>
    </format>
    <format dxfId="494">
      <pivotArea dataOnly="0" labelOnly="1" outline="0" fieldPosition="0">
        <references count="3">
          <reference field="0" count="1" selected="0">
            <x v="155"/>
          </reference>
          <reference field="3" count="1">
            <x v="130"/>
          </reference>
          <reference field="22" count="1" selected="0">
            <x v="2"/>
          </reference>
        </references>
      </pivotArea>
    </format>
    <format dxfId="493">
      <pivotArea dataOnly="0" labelOnly="1" outline="0" fieldPosition="0">
        <references count="3">
          <reference field="0" count="1" selected="0">
            <x v="156"/>
          </reference>
          <reference field="3" count="1">
            <x v="131"/>
          </reference>
          <reference field="22" count="1" selected="0">
            <x v="4"/>
          </reference>
        </references>
      </pivotArea>
    </format>
    <format dxfId="492">
      <pivotArea dataOnly="0" labelOnly="1" outline="0" fieldPosition="0">
        <references count="3">
          <reference field="0" count="1" selected="0">
            <x v="157"/>
          </reference>
          <reference field="3" count="1">
            <x v="132"/>
          </reference>
          <reference field="22" count="1" selected="0">
            <x v="2"/>
          </reference>
        </references>
      </pivotArea>
    </format>
    <format dxfId="491">
      <pivotArea dataOnly="0" labelOnly="1" outline="0" fieldPosition="0">
        <references count="3">
          <reference field="0" count="1" selected="0">
            <x v="158"/>
          </reference>
          <reference field="3" count="1">
            <x v="133"/>
          </reference>
          <reference field="22" count="1" selected="0">
            <x v="2"/>
          </reference>
        </references>
      </pivotArea>
    </format>
    <format dxfId="490">
      <pivotArea dataOnly="0" labelOnly="1" outline="0" fieldPosition="0">
        <references count="3">
          <reference field="0" count="1" selected="0">
            <x v="159"/>
          </reference>
          <reference field="3" count="1">
            <x v="134"/>
          </reference>
          <reference field="22" count="1" selected="0">
            <x v="2"/>
          </reference>
        </references>
      </pivotArea>
    </format>
    <format dxfId="489">
      <pivotArea dataOnly="0" labelOnly="1" outline="0" fieldPosition="0">
        <references count="3">
          <reference field="0" count="1" selected="0">
            <x v="160"/>
          </reference>
          <reference field="3" count="1">
            <x v="135"/>
          </reference>
          <reference field="22" count="1" selected="0">
            <x v="2"/>
          </reference>
        </references>
      </pivotArea>
    </format>
    <format dxfId="488">
      <pivotArea dataOnly="0" labelOnly="1" outline="0" fieldPosition="0">
        <references count="3">
          <reference field="0" count="1" selected="0">
            <x v="161"/>
          </reference>
          <reference field="3" count="1">
            <x v="136"/>
          </reference>
          <reference field="22" count="1" selected="0">
            <x v="2"/>
          </reference>
        </references>
      </pivotArea>
    </format>
    <format dxfId="487">
      <pivotArea dataOnly="0" labelOnly="1" outline="0" fieldPosition="0">
        <references count="3">
          <reference field="0" count="1" selected="0">
            <x v="162"/>
          </reference>
          <reference field="3" count="1">
            <x v="137"/>
          </reference>
          <reference field="22" count="1" selected="0">
            <x v="4"/>
          </reference>
        </references>
      </pivotArea>
    </format>
    <format dxfId="486">
      <pivotArea dataOnly="0" labelOnly="1" outline="0" fieldPosition="0">
        <references count="3">
          <reference field="0" count="1" selected="0">
            <x v="163"/>
          </reference>
          <reference field="3" count="1">
            <x v="138"/>
          </reference>
          <reference field="22" count="1" selected="0">
            <x v="2"/>
          </reference>
        </references>
      </pivotArea>
    </format>
    <format dxfId="485">
      <pivotArea dataOnly="0" labelOnly="1" outline="0" fieldPosition="0">
        <references count="3">
          <reference field="0" count="1" selected="0">
            <x v="164"/>
          </reference>
          <reference field="3" count="1">
            <x v="139"/>
          </reference>
          <reference field="22" count="1" selected="0">
            <x v="2"/>
          </reference>
        </references>
      </pivotArea>
    </format>
    <format dxfId="484">
      <pivotArea dataOnly="0" labelOnly="1" outline="0" fieldPosition="0">
        <references count="3">
          <reference field="0" count="1" selected="0">
            <x v="165"/>
          </reference>
          <reference field="3" count="1">
            <x v="140"/>
          </reference>
          <reference field="22" count="1" selected="0">
            <x v="2"/>
          </reference>
        </references>
      </pivotArea>
    </format>
    <format dxfId="483">
      <pivotArea dataOnly="0" labelOnly="1" outline="0" fieldPosition="0">
        <references count="3">
          <reference field="0" count="1" selected="0">
            <x v="166"/>
          </reference>
          <reference field="3" count="1">
            <x v="141"/>
          </reference>
          <reference field="22" count="1" selected="0">
            <x v="2"/>
          </reference>
        </references>
      </pivotArea>
    </format>
    <format dxfId="482">
      <pivotArea dataOnly="0" labelOnly="1" outline="0" fieldPosition="0">
        <references count="3">
          <reference field="0" count="1" selected="0">
            <x v="167"/>
          </reference>
          <reference field="3" count="1">
            <x v="142"/>
          </reference>
          <reference field="22" count="1" selected="0">
            <x v="2"/>
          </reference>
        </references>
      </pivotArea>
    </format>
    <format dxfId="481">
      <pivotArea dataOnly="0" labelOnly="1" outline="0" fieldPosition="0">
        <references count="3">
          <reference field="0" count="1" selected="0">
            <x v="168"/>
          </reference>
          <reference field="3" count="1">
            <x v="143"/>
          </reference>
          <reference field="22" count="1" selected="0">
            <x v="4"/>
          </reference>
        </references>
      </pivotArea>
    </format>
    <format dxfId="480">
      <pivotArea dataOnly="0" labelOnly="1" outline="0" fieldPosition="0">
        <references count="3">
          <reference field="0" count="1" selected="0">
            <x v="169"/>
          </reference>
          <reference field="3" count="1">
            <x v="144"/>
          </reference>
          <reference field="22" count="1" selected="0">
            <x v="4"/>
          </reference>
        </references>
      </pivotArea>
    </format>
    <format dxfId="479">
      <pivotArea dataOnly="0" labelOnly="1" outline="0" fieldPosition="0">
        <references count="3">
          <reference field="0" count="1" selected="0">
            <x v="170"/>
          </reference>
          <reference field="3" count="1">
            <x v="145"/>
          </reference>
          <reference field="22" count="1" selected="0">
            <x v="4"/>
          </reference>
        </references>
      </pivotArea>
    </format>
    <format dxfId="478">
      <pivotArea dataOnly="0" labelOnly="1" outline="0" fieldPosition="0">
        <references count="3">
          <reference field="0" count="1" selected="0">
            <x v="171"/>
          </reference>
          <reference field="3" count="1">
            <x v="146"/>
          </reference>
          <reference field="22" count="1" selected="0">
            <x v="4"/>
          </reference>
        </references>
      </pivotArea>
    </format>
    <format dxfId="477">
      <pivotArea dataOnly="0" labelOnly="1" outline="0" fieldPosition="0">
        <references count="3">
          <reference field="0" count="1" selected="0">
            <x v="172"/>
          </reference>
          <reference field="3" count="1">
            <x v="147"/>
          </reference>
          <reference field="22" count="1" selected="0">
            <x v="4"/>
          </reference>
        </references>
      </pivotArea>
    </format>
    <format dxfId="476">
      <pivotArea dataOnly="0" labelOnly="1" outline="0" fieldPosition="0">
        <references count="3">
          <reference field="0" count="1" selected="0">
            <x v="173"/>
          </reference>
          <reference field="3" count="1">
            <x v="148"/>
          </reference>
          <reference field="22" count="1" selected="0">
            <x v="1"/>
          </reference>
        </references>
      </pivotArea>
    </format>
    <format dxfId="475">
      <pivotArea dataOnly="0" labelOnly="1" outline="0" fieldPosition="0">
        <references count="3">
          <reference field="0" count="1" selected="0">
            <x v="174"/>
          </reference>
          <reference field="3" count="1">
            <x v="149"/>
          </reference>
          <reference field="22" count="1" selected="0">
            <x v="1"/>
          </reference>
        </references>
      </pivotArea>
    </format>
    <format dxfId="474">
      <pivotArea dataOnly="0" labelOnly="1" outline="0" fieldPosition="0">
        <references count="3">
          <reference field="0" count="1" selected="0">
            <x v="175"/>
          </reference>
          <reference field="3" count="1">
            <x v="150"/>
          </reference>
          <reference field="22" count="1" selected="0">
            <x v="2"/>
          </reference>
        </references>
      </pivotArea>
    </format>
    <format dxfId="473">
      <pivotArea dataOnly="0" labelOnly="1" outline="0" fieldPosition="0">
        <references count="3">
          <reference field="0" count="1" selected="0">
            <x v="176"/>
          </reference>
          <reference field="3" count="1">
            <x v="151"/>
          </reference>
          <reference field="22" count="1" selected="0">
            <x v="2"/>
          </reference>
        </references>
      </pivotArea>
    </format>
    <format dxfId="472">
      <pivotArea dataOnly="0" labelOnly="1" outline="0" fieldPosition="0">
        <references count="3">
          <reference field="0" count="1" selected="0">
            <x v="177"/>
          </reference>
          <reference field="3" count="1">
            <x v="152"/>
          </reference>
          <reference field="22" count="1" selected="0">
            <x v="1"/>
          </reference>
        </references>
      </pivotArea>
    </format>
    <format dxfId="471">
      <pivotArea dataOnly="0" labelOnly="1" outline="0" fieldPosition="0">
        <references count="3">
          <reference field="0" count="1" selected="0">
            <x v="178"/>
          </reference>
          <reference field="3" count="1">
            <x v="153"/>
          </reference>
          <reference field="22" count="1" selected="0">
            <x v="4"/>
          </reference>
        </references>
      </pivotArea>
    </format>
    <format dxfId="470">
      <pivotArea dataOnly="0" labelOnly="1" outline="0" fieldPosition="0">
        <references count="3">
          <reference field="0" count="1" selected="0">
            <x v="179"/>
          </reference>
          <reference field="3" count="1">
            <x v="154"/>
          </reference>
          <reference field="22" count="1" selected="0">
            <x v="1"/>
          </reference>
        </references>
      </pivotArea>
    </format>
    <format dxfId="469">
      <pivotArea dataOnly="0" labelOnly="1" outline="0" fieldPosition="0">
        <references count="3">
          <reference field="0" count="1" selected="0">
            <x v="180"/>
          </reference>
          <reference field="3" count="1">
            <x v="155"/>
          </reference>
          <reference field="22" count="1" selected="0">
            <x v="2"/>
          </reference>
        </references>
      </pivotArea>
    </format>
    <format dxfId="468">
      <pivotArea dataOnly="0" labelOnly="1" outline="0" fieldPosition="0">
        <references count="3">
          <reference field="0" count="1" selected="0">
            <x v="181"/>
          </reference>
          <reference field="3" count="1">
            <x v="156"/>
          </reference>
          <reference field="22" count="1" selected="0">
            <x v="3"/>
          </reference>
        </references>
      </pivotArea>
    </format>
    <format dxfId="467">
      <pivotArea dataOnly="0" labelOnly="1" outline="0" fieldPosition="0">
        <references count="3">
          <reference field="0" count="1" selected="0">
            <x v="182"/>
          </reference>
          <reference field="3" count="1">
            <x v="157"/>
          </reference>
          <reference field="22" count="1" selected="0">
            <x v="2"/>
          </reference>
        </references>
      </pivotArea>
    </format>
    <format dxfId="466">
      <pivotArea dataOnly="0" labelOnly="1" outline="0" fieldPosition="0">
        <references count="3">
          <reference field="0" count="1" selected="0">
            <x v="183"/>
          </reference>
          <reference field="3" count="1">
            <x v="158"/>
          </reference>
          <reference field="22" count="1" selected="0">
            <x v="4"/>
          </reference>
        </references>
      </pivotArea>
    </format>
    <format dxfId="465">
      <pivotArea dataOnly="0" labelOnly="1" outline="0" fieldPosition="0">
        <references count="3">
          <reference field="0" count="1" selected="0">
            <x v="184"/>
          </reference>
          <reference field="3" count="1">
            <x v="159"/>
          </reference>
          <reference field="22" count="1" selected="0">
            <x v="2"/>
          </reference>
        </references>
      </pivotArea>
    </format>
    <format dxfId="464">
      <pivotArea dataOnly="0" labelOnly="1" outline="0" fieldPosition="0">
        <references count="3">
          <reference field="0" count="1" selected="0">
            <x v="185"/>
          </reference>
          <reference field="3" count="1">
            <x v="160"/>
          </reference>
          <reference field="22" count="1" selected="0">
            <x v="4"/>
          </reference>
        </references>
      </pivotArea>
    </format>
    <format dxfId="463">
      <pivotArea dataOnly="0" labelOnly="1" outline="0" fieldPosition="0">
        <references count="3">
          <reference field="0" count="1" selected="0">
            <x v="186"/>
          </reference>
          <reference field="3" count="1">
            <x v="161"/>
          </reference>
          <reference field="22" count="1" selected="0">
            <x v="1"/>
          </reference>
        </references>
      </pivotArea>
    </format>
    <format dxfId="462">
      <pivotArea dataOnly="0" labelOnly="1" outline="0" fieldPosition="0">
        <references count="3">
          <reference field="0" count="1" selected="0">
            <x v="187"/>
          </reference>
          <reference field="3" count="1">
            <x v="162"/>
          </reference>
          <reference field="22" count="1" selected="0">
            <x v="4"/>
          </reference>
        </references>
      </pivotArea>
    </format>
    <format dxfId="461">
      <pivotArea dataOnly="0" labelOnly="1" outline="0" fieldPosition="0">
        <references count="3">
          <reference field="0" count="1" selected="0">
            <x v="188"/>
          </reference>
          <reference field="3" count="1">
            <x v="163"/>
          </reference>
          <reference field="22" count="1" selected="0">
            <x v="2"/>
          </reference>
        </references>
      </pivotArea>
    </format>
    <format dxfId="460">
      <pivotArea dataOnly="0" labelOnly="1" outline="0" fieldPosition="0">
        <references count="3">
          <reference field="0" count="1" selected="0">
            <x v="189"/>
          </reference>
          <reference field="3" count="1">
            <x v="164"/>
          </reference>
          <reference field="22" count="1" selected="0">
            <x v="2"/>
          </reference>
        </references>
      </pivotArea>
    </format>
    <format dxfId="459">
      <pivotArea dataOnly="0" labelOnly="1" outline="0" fieldPosition="0">
        <references count="3">
          <reference field="0" count="1" selected="0">
            <x v="190"/>
          </reference>
          <reference field="3" count="1">
            <x v="165"/>
          </reference>
          <reference field="22" count="1" selected="0">
            <x v="2"/>
          </reference>
        </references>
      </pivotArea>
    </format>
    <format dxfId="458">
      <pivotArea dataOnly="0" labelOnly="1" outline="0" fieldPosition="0">
        <references count="3">
          <reference field="0" count="1" selected="0">
            <x v="191"/>
          </reference>
          <reference field="3" count="1">
            <x v="166"/>
          </reference>
          <reference field="22" count="1" selected="0">
            <x v="4"/>
          </reference>
        </references>
      </pivotArea>
    </format>
    <format dxfId="457">
      <pivotArea dataOnly="0" labelOnly="1" outline="0" fieldPosition="0">
        <references count="3">
          <reference field="0" count="1" selected="0">
            <x v="192"/>
          </reference>
          <reference field="3" count="1">
            <x v="167"/>
          </reference>
          <reference field="22" count="1" selected="0">
            <x v="4"/>
          </reference>
        </references>
      </pivotArea>
    </format>
    <format dxfId="456">
      <pivotArea dataOnly="0" labelOnly="1" outline="0" fieldPosition="0">
        <references count="3">
          <reference field="0" count="1" selected="0">
            <x v="193"/>
          </reference>
          <reference field="3" count="1">
            <x v="168"/>
          </reference>
          <reference field="22" count="1" selected="0">
            <x v="2"/>
          </reference>
        </references>
      </pivotArea>
    </format>
    <format dxfId="455">
      <pivotArea dataOnly="0" labelOnly="1" outline="0" fieldPosition="0">
        <references count="3">
          <reference field="0" count="1" selected="0">
            <x v="194"/>
          </reference>
          <reference field="3" count="1">
            <x v="169"/>
          </reference>
          <reference field="22" count="1" selected="0">
            <x v="4"/>
          </reference>
        </references>
      </pivotArea>
    </format>
    <format dxfId="454">
      <pivotArea dataOnly="0" labelOnly="1" outline="0" fieldPosition="0">
        <references count="3">
          <reference field="0" count="1" selected="0">
            <x v="195"/>
          </reference>
          <reference field="3" count="1">
            <x v="170"/>
          </reference>
          <reference field="22" count="1" selected="0">
            <x v="2"/>
          </reference>
        </references>
      </pivotArea>
    </format>
    <format dxfId="453">
      <pivotArea dataOnly="0" labelOnly="1" outline="0" fieldPosition="0">
        <references count="3">
          <reference field="0" count="1" selected="0">
            <x v="196"/>
          </reference>
          <reference field="3" count="1">
            <x v="171"/>
          </reference>
          <reference field="22" count="1" selected="0">
            <x v="1"/>
          </reference>
        </references>
      </pivotArea>
    </format>
    <format dxfId="452">
      <pivotArea dataOnly="0" labelOnly="1" outline="0" fieldPosition="0">
        <references count="3">
          <reference field="0" count="1" selected="0">
            <x v="197"/>
          </reference>
          <reference field="3" count="1">
            <x v="172"/>
          </reference>
          <reference field="22" count="1" selected="0">
            <x v="1"/>
          </reference>
        </references>
      </pivotArea>
    </format>
    <format dxfId="451">
      <pivotArea dataOnly="0" labelOnly="1" outline="0" fieldPosition="0">
        <references count="3">
          <reference field="0" count="1" selected="0">
            <x v="198"/>
          </reference>
          <reference field="3" count="1">
            <x v="173"/>
          </reference>
          <reference field="22" count="1" selected="0">
            <x v="2"/>
          </reference>
        </references>
      </pivotArea>
    </format>
    <format dxfId="450">
      <pivotArea dataOnly="0" labelOnly="1" outline="0" fieldPosition="0">
        <references count="3">
          <reference field="0" count="1" selected="0">
            <x v="199"/>
          </reference>
          <reference field="3" count="1">
            <x v="174"/>
          </reference>
          <reference field="22" count="1" selected="0">
            <x v="1"/>
          </reference>
        </references>
      </pivotArea>
    </format>
    <format dxfId="449">
      <pivotArea dataOnly="0" labelOnly="1" outline="0" fieldPosition="0">
        <references count="3">
          <reference field="0" count="1" selected="0">
            <x v="200"/>
          </reference>
          <reference field="3" count="1">
            <x v="175"/>
          </reference>
          <reference field="22" count="1" selected="0">
            <x v="2"/>
          </reference>
        </references>
      </pivotArea>
    </format>
    <format dxfId="448">
      <pivotArea dataOnly="0" labelOnly="1" outline="0" fieldPosition="0">
        <references count="3">
          <reference field="0" count="1" selected="0">
            <x v="201"/>
          </reference>
          <reference field="3" count="1">
            <x v="176"/>
          </reference>
          <reference field="22" count="1" selected="0">
            <x v="2"/>
          </reference>
        </references>
      </pivotArea>
    </format>
    <format dxfId="447">
      <pivotArea dataOnly="0" labelOnly="1" outline="0" fieldPosition="0">
        <references count="3">
          <reference field="0" count="1" selected="0">
            <x v="202"/>
          </reference>
          <reference field="3" count="1">
            <x v="177"/>
          </reference>
          <reference field="22" count="1" selected="0">
            <x v="4"/>
          </reference>
        </references>
      </pivotArea>
    </format>
    <format dxfId="446">
      <pivotArea dataOnly="0" labelOnly="1" outline="0" fieldPosition="0">
        <references count="3">
          <reference field="0" count="1" selected="0">
            <x v="203"/>
          </reference>
          <reference field="3" count="1">
            <x v="178"/>
          </reference>
          <reference field="22" count="1" selected="0">
            <x v="2"/>
          </reference>
        </references>
      </pivotArea>
    </format>
    <format dxfId="445">
      <pivotArea dataOnly="0" labelOnly="1" outline="0" fieldPosition="0">
        <references count="3">
          <reference field="0" count="1" selected="0">
            <x v="207"/>
          </reference>
          <reference field="3" count="1">
            <x v="179"/>
          </reference>
          <reference field="22" count="1" selected="0">
            <x v="1"/>
          </reference>
        </references>
      </pivotArea>
    </format>
    <format dxfId="444">
      <pivotArea dataOnly="0" labelOnly="1" outline="0" fieldPosition="0">
        <references count="3">
          <reference field="0" count="1" selected="0">
            <x v="208"/>
          </reference>
          <reference field="3" count="1">
            <x v="180"/>
          </reference>
          <reference field="22" count="1" selected="0">
            <x v="1"/>
          </reference>
        </references>
      </pivotArea>
    </format>
    <format dxfId="443">
      <pivotArea dataOnly="0" labelOnly="1" outline="0" fieldPosition="0">
        <references count="3">
          <reference field="0" count="1" selected="0">
            <x v="209"/>
          </reference>
          <reference field="3" count="1">
            <x v="181"/>
          </reference>
          <reference field="22" count="1" selected="0">
            <x v="1"/>
          </reference>
        </references>
      </pivotArea>
    </format>
    <format dxfId="442">
      <pivotArea dataOnly="0" labelOnly="1" outline="0" fieldPosition="0">
        <references count="3">
          <reference field="0" count="1" selected="0">
            <x v="210"/>
          </reference>
          <reference field="3" count="1">
            <x v="182"/>
          </reference>
          <reference field="22" count="1" selected="0">
            <x v="1"/>
          </reference>
        </references>
      </pivotArea>
    </format>
    <format dxfId="441">
      <pivotArea dataOnly="0" labelOnly="1" outline="0" fieldPosition="0">
        <references count="3">
          <reference field="0" count="1" selected="0">
            <x v="211"/>
          </reference>
          <reference field="3" count="1">
            <x v="183"/>
          </reference>
          <reference field="22" count="1" selected="0">
            <x v="1"/>
          </reference>
        </references>
      </pivotArea>
    </format>
    <format dxfId="440">
      <pivotArea dataOnly="0" labelOnly="1" outline="0" fieldPosition="0">
        <references count="3">
          <reference field="0" count="1" selected="0">
            <x v="212"/>
          </reference>
          <reference field="3" count="1">
            <x v="184"/>
          </reference>
          <reference field="22" count="1" selected="0">
            <x v="1"/>
          </reference>
        </references>
      </pivotArea>
    </format>
    <format dxfId="439">
      <pivotArea dataOnly="0" labelOnly="1" outline="0" fieldPosition="0">
        <references count="3">
          <reference field="0" count="1" selected="0">
            <x v="214"/>
          </reference>
          <reference field="3" count="1">
            <x v="185"/>
          </reference>
          <reference field="22" count="1" selected="0">
            <x v="1"/>
          </reference>
        </references>
      </pivotArea>
    </format>
    <format dxfId="438">
      <pivotArea dataOnly="0" labelOnly="1" outline="0" fieldPosition="0">
        <references count="3">
          <reference field="0" count="1" selected="0">
            <x v="215"/>
          </reference>
          <reference field="3" count="1">
            <x v="186"/>
          </reference>
          <reference field="22" count="1" selected="0">
            <x v="3"/>
          </reference>
        </references>
      </pivotArea>
    </format>
    <format dxfId="437">
      <pivotArea dataOnly="0" labelOnly="1" outline="0" fieldPosition="0">
        <references count="3">
          <reference field="0" count="1" selected="0">
            <x v="216"/>
          </reference>
          <reference field="3" count="1">
            <x v="187"/>
          </reference>
          <reference field="22" count="1" selected="0">
            <x v="3"/>
          </reference>
        </references>
      </pivotArea>
    </format>
    <format dxfId="436">
      <pivotArea dataOnly="0" labelOnly="1" outline="0" fieldPosition="0">
        <references count="3">
          <reference field="0" count="1" selected="0">
            <x v="217"/>
          </reference>
          <reference field="3" count="1">
            <x v="188"/>
          </reference>
          <reference field="22" count="1" selected="0">
            <x v="3"/>
          </reference>
        </references>
      </pivotArea>
    </format>
    <format dxfId="435">
      <pivotArea dataOnly="0" labelOnly="1" outline="0" fieldPosition="0">
        <references count="3">
          <reference field="0" count="1" selected="0">
            <x v="218"/>
          </reference>
          <reference field="3" count="1">
            <x v="189"/>
          </reference>
          <reference field="22" count="1" selected="0">
            <x v="3"/>
          </reference>
        </references>
      </pivotArea>
    </format>
    <format dxfId="434">
      <pivotArea dataOnly="0" labelOnly="1" outline="0" fieldPosition="0">
        <references count="3">
          <reference field="0" count="1" selected="0">
            <x v="219"/>
          </reference>
          <reference field="3" count="1">
            <x v="190"/>
          </reference>
          <reference field="22" count="1" selected="0">
            <x v="3"/>
          </reference>
        </references>
      </pivotArea>
    </format>
    <format dxfId="433">
      <pivotArea dataOnly="0" labelOnly="1" outline="0" fieldPosition="0">
        <references count="3">
          <reference field="0" count="1" selected="0">
            <x v="220"/>
          </reference>
          <reference field="3" count="1">
            <x v="191"/>
          </reference>
          <reference field="22" count="1" selected="0">
            <x v="3"/>
          </reference>
        </references>
      </pivotArea>
    </format>
    <format dxfId="432">
      <pivotArea dataOnly="0" labelOnly="1" outline="0" fieldPosition="0">
        <references count="3">
          <reference field="0" count="1" selected="0">
            <x v="221"/>
          </reference>
          <reference field="3" count="1">
            <x v="192"/>
          </reference>
          <reference field="22" count="1" selected="0">
            <x v="3"/>
          </reference>
        </references>
      </pivotArea>
    </format>
    <format dxfId="431">
      <pivotArea dataOnly="0" labelOnly="1" outline="0" fieldPosition="0">
        <references count="3">
          <reference field="0" count="1" selected="0">
            <x v="222"/>
          </reference>
          <reference field="3" count="1">
            <x v="193"/>
          </reference>
          <reference field="22" count="1" selected="0">
            <x v="3"/>
          </reference>
        </references>
      </pivotArea>
    </format>
    <format dxfId="430">
      <pivotArea dataOnly="0" labelOnly="1" outline="0" fieldPosition="0">
        <references count="3">
          <reference field="0" count="1" selected="0">
            <x v="223"/>
          </reference>
          <reference field="3" count="1">
            <x v="194"/>
          </reference>
          <reference field="22" count="1" selected="0">
            <x v="1"/>
          </reference>
        </references>
      </pivotArea>
    </format>
    <format dxfId="429">
      <pivotArea dataOnly="0" labelOnly="1" outline="0" fieldPosition="0">
        <references count="3">
          <reference field="0" count="1" selected="0">
            <x v="224"/>
          </reference>
          <reference field="3" count="1">
            <x v="195"/>
          </reference>
          <reference field="22" count="1" selected="0">
            <x v="3"/>
          </reference>
        </references>
      </pivotArea>
    </format>
    <format dxfId="428">
      <pivotArea dataOnly="0" labelOnly="1" outline="0" fieldPosition="0">
        <references count="3">
          <reference field="0" count="1" selected="0">
            <x v="226"/>
          </reference>
          <reference field="3" count="1">
            <x v="196"/>
          </reference>
          <reference field="22" count="1" selected="0">
            <x v="1"/>
          </reference>
        </references>
      </pivotArea>
    </format>
    <format dxfId="427">
      <pivotArea dataOnly="0" labelOnly="1" outline="0" fieldPosition="0">
        <references count="3">
          <reference field="0" count="1" selected="0">
            <x v="227"/>
          </reference>
          <reference field="3" count="1">
            <x v="197"/>
          </reference>
          <reference field="22" count="1" selected="0">
            <x v="1"/>
          </reference>
        </references>
      </pivotArea>
    </format>
    <format dxfId="426">
      <pivotArea dataOnly="0" labelOnly="1" outline="0" fieldPosition="0">
        <references count="3">
          <reference field="0" count="1" selected="0">
            <x v="228"/>
          </reference>
          <reference field="3" count="1">
            <x v="198"/>
          </reference>
          <reference field="22" count="1" selected="0">
            <x v="1"/>
          </reference>
        </references>
      </pivotArea>
    </format>
    <format dxfId="425">
      <pivotArea dataOnly="0" labelOnly="1" outline="0" fieldPosition="0">
        <references count="3">
          <reference field="0" count="1" selected="0">
            <x v="229"/>
          </reference>
          <reference field="3" count="1">
            <x v="199"/>
          </reference>
          <reference field="22" count="1" selected="0">
            <x v="2"/>
          </reference>
        </references>
      </pivotArea>
    </format>
    <format dxfId="424">
      <pivotArea dataOnly="0" labelOnly="1" outline="0" fieldPosition="0">
        <references count="3">
          <reference field="0" count="1" selected="0">
            <x v="230"/>
          </reference>
          <reference field="3" count="1">
            <x v="200"/>
          </reference>
          <reference field="22" count="1" selected="0">
            <x v="3"/>
          </reference>
        </references>
      </pivotArea>
    </format>
    <format dxfId="423">
      <pivotArea dataOnly="0" labelOnly="1" outline="0" fieldPosition="0">
        <references count="3">
          <reference field="0" count="1" selected="0">
            <x v="235"/>
          </reference>
          <reference field="3" count="1">
            <x v="201"/>
          </reference>
          <reference field="22" count="1" selected="0">
            <x v="1"/>
          </reference>
        </references>
      </pivotArea>
    </format>
    <format dxfId="422">
      <pivotArea dataOnly="0" labelOnly="1" outline="0" fieldPosition="0">
        <references count="3">
          <reference field="0" count="1" selected="0">
            <x v="236"/>
          </reference>
          <reference field="3" count="1">
            <x v="202"/>
          </reference>
          <reference field="22" count="1" selected="0">
            <x v="0"/>
          </reference>
        </references>
      </pivotArea>
    </format>
    <format dxfId="421">
      <pivotArea dataOnly="0" labelOnly="1" outline="0" fieldPosition="0">
        <references count="4">
          <reference field="0" count="1" selected="0">
            <x v="0"/>
          </reference>
          <reference field="3" count="1" selected="0">
            <x v="0"/>
          </reference>
          <reference field="18" count="1">
            <x v="71"/>
          </reference>
          <reference field="22" count="1" selected="0">
            <x v="1"/>
          </reference>
        </references>
      </pivotArea>
    </format>
    <format dxfId="420">
      <pivotArea dataOnly="0" labelOnly="1" outline="0" fieldPosition="0">
        <references count="4">
          <reference field="0" count="1" selected="0">
            <x v="1"/>
          </reference>
          <reference field="3" count="1" selected="0">
            <x v="1"/>
          </reference>
          <reference field="18" count="1">
            <x v="0"/>
          </reference>
          <reference field="22" count="1" selected="0">
            <x v="1"/>
          </reference>
        </references>
      </pivotArea>
    </format>
    <format dxfId="419">
      <pivotArea dataOnly="0" labelOnly="1" outline="0" fieldPosition="0">
        <references count="4">
          <reference field="0" count="1" selected="0">
            <x v="2"/>
          </reference>
          <reference field="3" count="1" selected="0">
            <x v="2"/>
          </reference>
          <reference field="18" count="1">
            <x v="1"/>
          </reference>
          <reference field="22" count="1" selected="0">
            <x v="1"/>
          </reference>
        </references>
      </pivotArea>
    </format>
    <format dxfId="418">
      <pivotArea dataOnly="0" labelOnly="1" outline="0" fieldPosition="0">
        <references count="4">
          <reference field="0" count="1" selected="0">
            <x v="3"/>
          </reference>
          <reference field="3" count="1" selected="0">
            <x v="3"/>
          </reference>
          <reference field="18" count="1">
            <x v="2"/>
          </reference>
          <reference field="22" count="1" selected="0">
            <x v="2"/>
          </reference>
        </references>
      </pivotArea>
    </format>
    <format dxfId="417">
      <pivotArea dataOnly="0" labelOnly="1" outline="0" fieldPosition="0">
        <references count="4">
          <reference field="0" count="1" selected="0">
            <x v="4"/>
          </reference>
          <reference field="3" count="1" selected="0">
            <x v="4"/>
          </reference>
          <reference field="18" count="1">
            <x v="3"/>
          </reference>
          <reference field="22" count="1" selected="0">
            <x v="1"/>
          </reference>
        </references>
      </pivotArea>
    </format>
    <format dxfId="416">
      <pivotArea dataOnly="0" labelOnly="1" outline="0" fieldPosition="0">
        <references count="4">
          <reference field="0" count="1" selected="0">
            <x v="5"/>
          </reference>
          <reference field="3" count="1" selected="0">
            <x v="5"/>
          </reference>
          <reference field="18" count="1">
            <x v="4"/>
          </reference>
          <reference field="22" count="1" selected="0">
            <x v="2"/>
          </reference>
        </references>
      </pivotArea>
    </format>
    <format dxfId="415">
      <pivotArea dataOnly="0" labelOnly="1" outline="0" fieldPosition="0">
        <references count="4">
          <reference field="0" count="1" selected="0">
            <x v="6"/>
          </reference>
          <reference field="3" count="1" selected="0">
            <x v="6"/>
          </reference>
          <reference field="18" count="1">
            <x v="5"/>
          </reference>
          <reference field="22" count="1" selected="0">
            <x v="1"/>
          </reference>
        </references>
      </pivotArea>
    </format>
    <format dxfId="414">
      <pivotArea dataOnly="0" labelOnly="1" outline="0" fieldPosition="0">
        <references count="4">
          <reference field="0" count="1" selected="0">
            <x v="7"/>
          </reference>
          <reference field="3" count="1" selected="0">
            <x v="7"/>
          </reference>
          <reference field="18" count="1">
            <x v="6"/>
          </reference>
          <reference field="22" count="1" selected="0">
            <x v="1"/>
          </reference>
        </references>
      </pivotArea>
    </format>
    <format dxfId="413">
      <pivotArea dataOnly="0" labelOnly="1" outline="0" fieldPosition="0">
        <references count="4">
          <reference field="0" count="1" selected="0">
            <x v="8"/>
          </reference>
          <reference field="3" count="1" selected="0">
            <x v="8"/>
          </reference>
          <reference field="18" count="1">
            <x v="7"/>
          </reference>
          <reference field="22" count="1" selected="0">
            <x v="2"/>
          </reference>
        </references>
      </pivotArea>
    </format>
    <format dxfId="412">
      <pivotArea dataOnly="0" labelOnly="1" outline="0" fieldPosition="0">
        <references count="4">
          <reference field="0" count="1" selected="0">
            <x v="9"/>
          </reference>
          <reference field="3" count="1" selected="0">
            <x v="9"/>
          </reference>
          <reference field="18" count="1">
            <x v="8"/>
          </reference>
          <reference field="22" count="1" selected="0">
            <x v="2"/>
          </reference>
        </references>
      </pivotArea>
    </format>
    <format dxfId="411">
      <pivotArea dataOnly="0" labelOnly="1" outline="0" fieldPosition="0">
        <references count="4">
          <reference field="0" count="1" selected="0">
            <x v="10"/>
          </reference>
          <reference field="3" count="1" selected="0">
            <x v="10"/>
          </reference>
          <reference field="18" count="1">
            <x v="9"/>
          </reference>
          <reference field="22" count="1" selected="0">
            <x v="1"/>
          </reference>
        </references>
      </pivotArea>
    </format>
    <format dxfId="410">
      <pivotArea dataOnly="0" labelOnly="1" outline="0" fieldPosition="0">
        <references count="4">
          <reference field="0" count="1" selected="0">
            <x v="11"/>
          </reference>
          <reference field="3" count="1" selected="0">
            <x v="11"/>
          </reference>
          <reference field="18" count="1">
            <x v="10"/>
          </reference>
          <reference field="22" count="1" selected="0">
            <x v="2"/>
          </reference>
        </references>
      </pivotArea>
    </format>
    <format dxfId="409">
      <pivotArea dataOnly="0" labelOnly="1" outline="0" fieldPosition="0">
        <references count="4">
          <reference field="0" count="1" selected="0">
            <x v="12"/>
          </reference>
          <reference field="3" count="1" selected="0">
            <x v="12"/>
          </reference>
          <reference field="18" count="1">
            <x v="11"/>
          </reference>
          <reference field="22" count="1" selected="0">
            <x v="2"/>
          </reference>
        </references>
      </pivotArea>
    </format>
    <format dxfId="408">
      <pivotArea dataOnly="0" labelOnly="1" outline="0" fieldPosition="0">
        <references count="4">
          <reference field="0" count="1" selected="0">
            <x v="13"/>
          </reference>
          <reference field="3" count="1" selected="0">
            <x v="13"/>
          </reference>
          <reference field="18" count="1">
            <x v="12"/>
          </reference>
          <reference field="22" count="1" selected="0">
            <x v="2"/>
          </reference>
        </references>
      </pivotArea>
    </format>
    <format dxfId="407">
      <pivotArea dataOnly="0" labelOnly="1" outline="0" fieldPosition="0">
        <references count="4">
          <reference field="0" count="1" selected="0">
            <x v="14"/>
          </reference>
          <reference field="3" count="1" selected="0">
            <x v="14"/>
          </reference>
          <reference field="18" count="1">
            <x v="13"/>
          </reference>
          <reference field="22" count="1" selected="0">
            <x v="2"/>
          </reference>
        </references>
      </pivotArea>
    </format>
    <format dxfId="406">
      <pivotArea dataOnly="0" labelOnly="1" outline="0" fieldPosition="0">
        <references count="4">
          <reference field="0" count="1" selected="0">
            <x v="15"/>
          </reference>
          <reference field="3" count="1" selected="0">
            <x v="15"/>
          </reference>
          <reference field="18" count="1">
            <x v="14"/>
          </reference>
          <reference field="22" count="1" selected="0">
            <x v="2"/>
          </reference>
        </references>
      </pivotArea>
    </format>
    <format dxfId="405">
      <pivotArea dataOnly="0" labelOnly="1" outline="0" fieldPosition="0">
        <references count="4">
          <reference field="0" count="1" selected="0">
            <x v="16"/>
          </reference>
          <reference field="3" count="1" selected="0">
            <x v="16"/>
          </reference>
          <reference field="18" count="1">
            <x v="15"/>
          </reference>
          <reference field="22" count="1" selected="0">
            <x v="2"/>
          </reference>
        </references>
      </pivotArea>
    </format>
    <format dxfId="404">
      <pivotArea dataOnly="0" labelOnly="1" outline="0" fieldPosition="0">
        <references count="4">
          <reference field="0" count="1" selected="0">
            <x v="17"/>
          </reference>
          <reference field="3" count="1" selected="0">
            <x v="17"/>
          </reference>
          <reference field="18" count="1">
            <x v="16"/>
          </reference>
          <reference field="22" count="1" selected="0">
            <x v="2"/>
          </reference>
        </references>
      </pivotArea>
    </format>
    <format dxfId="403">
      <pivotArea dataOnly="0" labelOnly="1" outline="0" fieldPosition="0">
        <references count="4">
          <reference field="0" count="1" selected="0">
            <x v="18"/>
          </reference>
          <reference field="3" count="1" selected="0">
            <x v="18"/>
          </reference>
          <reference field="18" count="1">
            <x v="71"/>
          </reference>
          <reference field="22" count="1" selected="0">
            <x v="1"/>
          </reference>
        </references>
      </pivotArea>
    </format>
    <format dxfId="402">
      <pivotArea dataOnly="0" labelOnly="1" outline="0" fieldPosition="0">
        <references count="4">
          <reference field="0" count="1" selected="0">
            <x v="20"/>
          </reference>
          <reference field="3" count="1" selected="0">
            <x v="20"/>
          </reference>
          <reference field="18" count="1">
            <x v="81"/>
          </reference>
          <reference field="22" count="1" selected="0">
            <x v="4"/>
          </reference>
        </references>
      </pivotArea>
    </format>
    <format dxfId="401">
      <pivotArea dataOnly="0" labelOnly="1" outline="0" fieldPosition="0">
        <references count="4">
          <reference field="0" count="1" selected="0">
            <x v="21"/>
          </reference>
          <reference field="3" count="1" selected="0">
            <x v="21"/>
          </reference>
          <reference field="18" count="1">
            <x v="17"/>
          </reference>
          <reference field="22" count="1" selected="0">
            <x v="2"/>
          </reference>
        </references>
      </pivotArea>
    </format>
    <format dxfId="400">
      <pivotArea dataOnly="0" labelOnly="1" outline="0" fieldPosition="0">
        <references count="4">
          <reference field="0" count="1" selected="0">
            <x v="22"/>
          </reference>
          <reference field="3" count="1" selected="0">
            <x v="22"/>
          </reference>
          <reference field="18" count="1">
            <x v="18"/>
          </reference>
          <reference field="22" count="1" selected="0">
            <x v="2"/>
          </reference>
        </references>
      </pivotArea>
    </format>
    <format dxfId="399">
      <pivotArea dataOnly="0" labelOnly="1" outline="0" fieldPosition="0">
        <references count="4">
          <reference field="0" count="1" selected="0">
            <x v="23"/>
          </reference>
          <reference field="3" count="1" selected="0">
            <x v="23"/>
          </reference>
          <reference field="18" count="1">
            <x v="19"/>
          </reference>
          <reference field="22" count="1" selected="0">
            <x v="1"/>
          </reference>
        </references>
      </pivotArea>
    </format>
    <format dxfId="398">
      <pivotArea dataOnly="0" labelOnly="1" outline="0" fieldPosition="0">
        <references count="4">
          <reference field="0" count="1" selected="0">
            <x v="24"/>
          </reference>
          <reference field="3" count="1" selected="0">
            <x v="24"/>
          </reference>
          <reference field="18" count="1">
            <x v="71"/>
          </reference>
          <reference field="22" count="1" selected="0">
            <x v="1"/>
          </reference>
        </references>
      </pivotArea>
    </format>
    <format dxfId="397">
      <pivotArea dataOnly="0" labelOnly="1" outline="0" fieldPosition="0">
        <references count="4">
          <reference field="0" count="1" selected="0">
            <x v="26"/>
          </reference>
          <reference field="3" count="1" selected="0">
            <x v="25"/>
          </reference>
          <reference field="18" count="1">
            <x v="20"/>
          </reference>
          <reference field="22" count="1" selected="0">
            <x v="2"/>
          </reference>
        </references>
      </pivotArea>
    </format>
    <format dxfId="396">
      <pivotArea dataOnly="0" labelOnly="1" outline="0" fieldPosition="0">
        <references count="4">
          <reference field="0" count="1" selected="0">
            <x v="27"/>
          </reference>
          <reference field="3" count="1" selected="0">
            <x v="26"/>
          </reference>
          <reference field="18" count="1">
            <x v="21"/>
          </reference>
          <reference field="22" count="1" selected="0">
            <x v="2"/>
          </reference>
        </references>
      </pivotArea>
    </format>
    <format dxfId="395">
      <pivotArea dataOnly="0" labelOnly="1" outline="0" fieldPosition="0">
        <references count="4">
          <reference field="0" count="1" selected="0">
            <x v="28"/>
          </reference>
          <reference field="3" count="1" selected="0">
            <x v="27"/>
          </reference>
          <reference field="18" count="1">
            <x v="22"/>
          </reference>
          <reference field="22" count="1" selected="0">
            <x v="1"/>
          </reference>
        </references>
      </pivotArea>
    </format>
    <format dxfId="394">
      <pivotArea dataOnly="0" labelOnly="1" outline="0" fieldPosition="0">
        <references count="4">
          <reference field="0" count="1" selected="0">
            <x v="29"/>
          </reference>
          <reference field="3" count="1" selected="0">
            <x v="28"/>
          </reference>
          <reference field="18" count="1">
            <x v="23"/>
          </reference>
          <reference field="22" count="1" selected="0">
            <x v="2"/>
          </reference>
        </references>
      </pivotArea>
    </format>
    <format dxfId="393">
      <pivotArea dataOnly="0" labelOnly="1" outline="0" fieldPosition="0">
        <references count="4">
          <reference field="0" count="1" selected="0">
            <x v="30"/>
          </reference>
          <reference field="3" count="1" selected="0">
            <x v="29"/>
          </reference>
          <reference field="18" count="1">
            <x v="24"/>
          </reference>
          <reference field="22" count="1" selected="0">
            <x v="2"/>
          </reference>
        </references>
      </pivotArea>
    </format>
    <format dxfId="392">
      <pivotArea dataOnly="0" labelOnly="1" outline="0" fieldPosition="0">
        <references count="4">
          <reference field="0" count="1" selected="0">
            <x v="31"/>
          </reference>
          <reference field="3" count="1" selected="0">
            <x v="30"/>
          </reference>
          <reference field="18" count="1">
            <x v="25"/>
          </reference>
          <reference field="22" count="1" selected="0">
            <x v="1"/>
          </reference>
        </references>
      </pivotArea>
    </format>
    <format dxfId="391">
      <pivotArea dataOnly="0" labelOnly="1" outline="0" fieldPosition="0">
        <references count="4">
          <reference field="0" count="1" selected="0">
            <x v="32"/>
          </reference>
          <reference field="3" count="1" selected="0">
            <x v="31"/>
          </reference>
          <reference field="18" count="1">
            <x v="71"/>
          </reference>
          <reference field="22" count="1" selected="0">
            <x v="1"/>
          </reference>
        </references>
      </pivotArea>
    </format>
    <format dxfId="390">
      <pivotArea dataOnly="0" labelOnly="1" outline="0" fieldPosition="0">
        <references count="4">
          <reference field="0" count="1" selected="0">
            <x v="33"/>
          </reference>
          <reference field="3" count="1" selected="0">
            <x v="32"/>
          </reference>
          <reference field="18" count="1">
            <x v="77"/>
          </reference>
          <reference field="22" count="1" selected="0">
            <x v="4"/>
          </reference>
        </references>
      </pivotArea>
    </format>
    <format dxfId="389">
      <pivotArea dataOnly="0" labelOnly="1" outline="0" fieldPosition="0">
        <references count="4">
          <reference field="0" count="1" selected="0">
            <x v="35"/>
          </reference>
          <reference field="3" count="1" selected="0">
            <x v="33"/>
          </reference>
          <reference field="18" count="1">
            <x v="26"/>
          </reference>
          <reference field="22" count="1" selected="0">
            <x v="2"/>
          </reference>
        </references>
      </pivotArea>
    </format>
    <format dxfId="388">
      <pivotArea dataOnly="0" labelOnly="1" outline="0" fieldPosition="0">
        <references count="4">
          <reference field="0" count="1" selected="0">
            <x v="36"/>
          </reference>
          <reference field="3" count="1" selected="0">
            <x v="34"/>
          </reference>
          <reference field="18" count="1">
            <x v="27"/>
          </reference>
          <reference field="22" count="1" selected="0">
            <x v="2"/>
          </reference>
        </references>
      </pivotArea>
    </format>
    <format dxfId="387">
      <pivotArea dataOnly="0" labelOnly="1" outline="0" fieldPosition="0">
        <references count="4">
          <reference field="0" count="1" selected="0">
            <x v="37"/>
          </reference>
          <reference field="3" count="1" selected="0">
            <x v="35"/>
          </reference>
          <reference field="18" count="1">
            <x v="28"/>
          </reference>
          <reference field="22" count="1" selected="0">
            <x v="2"/>
          </reference>
        </references>
      </pivotArea>
    </format>
    <format dxfId="386">
      <pivotArea dataOnly="0" labelOnly="1" outline="0" fieldPosition="0">
        <references count="4">
          <reference field="0" count="1" selected="0">
            <x v="39"/>
          </reference>
          <reference field="3" count="1" selected="0">
            <x v="36"/>
          </reference>
          <reference field="18" count="1">
            <x v="29"/>
          </reference>
          <reference field="22" count="1" selected="0">
            <x v="1"/>
          </reference>
        </references>
      </pivotArea>
    </format>
    <format dxfId="385">
      <pivotArea dataOnly="0" labelOnly="1" outline="0" fieldPosition="0">
        <references count="4">
          <reference field="0" count="1" selected="0">
            <x v="44"/>
          </reference>
          <reference field="3" count="1" selected="0">
            <x v="38"/>
          </reference>
          <reference field="18" count="1">
            <x v="30"/>
          </reference>
          <reference field="22" count="1" selected="0">
            <x v="2"/>
          </reference>
        </references>
      </pivotArea>
    </format>
    <format dxfId="384">
      <pivotArea dataOnly="0" labelOnly="1" outline="0" fieldPosition="0">
        <references count="4">
          <reference field="0" count="1" selected="0">
            <x v="45"/>
          </reference>
          <reference field="3" count="1" selected="0">
            <x v="39"/>
          </reference>
          <reference field="18" count="1">
            <x v="31"/>
          </reference>
          <reference field="22" count="1" selected="0">
            <x v="2"/>
          </reference>
        </references>
      </pivotArea>
    </format>
    <format dxfId="383">
      <pivotArea dataOnly="0" labelOnly="1" outline="0" fieldPosition="0">
        <references count="4">
          <reference field="0" count="1" selected="0">
            <x v="49"/>
          </reference>
          <reference field="3" count="1" selected="0">
            <x v="40"/>
          </reference>
          <reference field="18" count="1">
            <x v="32"/>
          </reference>
          <reference field="22" count="1" selected="0">
            <x v="1"/>
          </reference>
        </references>
      </pivotArea>
    </format>
    <format dxfId="382">
      <pivotArea dataOnly="0" labelOnly="1" outline="0" fieldPosition="0">
        <references count="4">
          <reference field="0" count="1" selected="0">
            <x v="50"/>
          </reference>
          <reference field="3" count="1" selected="0">
            <x v="41"/>
          </reference>
          <reference field="18" count="1">
            <x v="33"/>
          </reference>
          <reference field="22" count="1" selected="0">
            <x v="4"/>
          </reference>
        </references>
      </pivotArea>
    </format>
    <format dxfId="381">
      <pivotArea dataOnly="0" labelOnly="1" outline="0" fieldPosition="0">
        <references count="4">
          <reference field="0" count="1" selected="0">
            <x v="54"/>
          </reference>
          <reference field="3" count="1" selected="0">
            <x v="42"/>
          </reference>
          <reference field="18" count="1">
            <x v="34"/>
          </reference>
          <reference field="22" count="1" selected="0">
            <x v="1"/>
          </reference>
        </references>
      </pivotArea>
    </format>
    <format dxfId="380">
      <pivotArea dataOnly="0" labelOnly="1" outline="0" fieldPosition="0">
        <references count="4">
          <reference field="0" count="1" selected="0">
            <x v="55"/>
          </reference>
          <reference field="3" count="1" selected="0">
            <x v="43"/>
          </reference>
          <reference field="18" count="1">
            <x v="35"/>
          </reference>
          <reference field="22" count="1" selected="0">
            <x v="2"/>
          </reference>
        </references>
      </pivotArea>
    </format>
    <format dxfId="379">
      <pivotArea dataOnly="0" labelOnly="1" outline="0" fieldPosition="0">
        <references count="4">
          <reference field="0" count="1" selected="0">
            <x v="56"/>
          </reference>
          <reference field="3" count="1" selected="0">
            <x v="44"/>
          </reference>
          <reference field="18" count="1">
            <x v="36"/>
          </reference>
          <reference field="22" count="1" selected="0">
            <x v="2"/>
          </reference>
        </references>
      </pivotArea>
    </format>
    <format dxfId="378">
      <pivotArea dataOnly="0" labelOnly="1" outline="0" fieldPosition="0">
        <references count="4">
          <reference field="0" count="1" selected="0">
            <x v="57"/>
          </reference>
          <reference field="3" count="1" selected="0">
            <x v="45"/>
          </reference>
          <reference field="18" count="1">
            <x v="71"/>
          </reference>
          <reference field="22" count="1" selected="0">
            <x v="1"/>
          </reference>
        </references>
      </pivotArea>
    </format>
    <format dxfId="377">
      <pivotArea dataOnly="0" labelOnly="1" outline="0" fieldPosition="0">
        <references count="4">
          <reference field="0" count="1" selected="0">
            <x v="61"/>
          </reference>
          <reference field="3" count="1" selected="0">
            <x v="46"/>
          </reference>
          <reference field="18" count="1">
            <x v="37"/>
          </reference>
          <reference field="22" count="1" selected="0">
            <x v="4"/>
          </reference>
        </references>
      </pivotArea>
    </format>
    <format dxfId="376">
      <pivotArea dataOnly="0" labelOnly="1" outline="0" fieldPosition="0">
        <references count="4">
          <reference field="0" count="1" selected="0">
            <x v="62"/>
          </reference>
          <reference field="3" count="1" selected="0">
            <x v="47"/>
          </reference>
          <reference field="18" count="1">
            <x v="38"/>
          </reference>
          <reference field="22" count="1" selected="0">
            <x v="4"/>
          </reference>
        </references>
      </pivotArea>
    </format>
    <format dxfId="375">
      <pivotArea dataOnly="0" labelOnly="1" outline="0" fieldPosition="0">
        <references count="4">
          <reference field="0" count="1" selected="0">
            <x v="65"/>
          </reference>
          <reference field="3" count="1" selected="0">
            <x v="48"/>
          </reference>
          <reference field="18" count="1">
            <x v="42"/>
          </reference>
          <reference field="22" count="1" selected="0">
            <x v="1"/>
          </reference>
        </references>
      </pivotArea>
    </format>
    <format dxfId="374">
      <pivotArea dataOnly="0" labelOnly="1" outline="0" fieldPosition="0">
        <references count="4">
          <reference field="0" count="1" selected="0">
            <x v="66"/>
          </reference>
          <reference field="3" count="1" selected="0">
            <x v="49"/>
          </reference>
          <reference field="18" count="1">
            <x v="39"/>
          </reference>
          <reference field="22" count="1" selected="0">
            <x v="1"/>
          </reference>
        </references>
      </pivotArea>
    </format>
    <format dxfId="373">
      <pivotArea dataOnly="0" labelOnly="1" outline="0" fieldPosition="0">
        <references count="4">
          <reference field="0" count="1" selected="0">
            <x v="67"/>
          </reference>
          <reference field="3" count="1" selected="0">
            <x v="50"/>
          </reference>
          <reference field="18" count="1">
            <x v="41"/>
          </reference>
          <reference field="22" count="1" selected="0">
            <x v="1"/>
          </reference>
        </references>
      </pivotArea>
    </format>
    <format dxfId="372">
      <pivotArea dataOnly="0" labelOnly="1" outline="0" fieldPosition="0">
        <references count="4">
          <reference field="0" count="1" selected="0">
            <x v="68"/>
          </reference>
          <reference field="3" count="1" selected="0">
            <x v="51"/>
          </reference>
          <reference field="18" count="1">
            <x v="40"/>
          </reference>
          <reference field="22" count="1" selected="0">
            <x v="1"/>
          </reference>
        </references>
      </pivotArea>
    </format>
    <format dxfId="371">
      <pivotArea dataOnly="0" labelOnly="1" outline="0" fieldPosition="0">
        <references count="4">
          <reference field="0" count="1" selected="0">
            <x v="69"/>
          </reference>
          <reference field="3" count="1" selected="0">
            <x v="52"/>
          </reference>
          <reference field="18" count="1">
            <x v="43"/>
          </reference>
          <reference field="22" count="1" selected="0">
            <x v="2"/>
          </reference>
        </references>
      </pivotArea>
    </format>
    <format dxfId="370">
      <pivotArea dataOnly="0" labelOnly="1" outline="0" fieldPosition="0">
        <references count="4">
          <reference field="0" count="1" selected="0">
            <x v="70"/>
          </reference>
          <reference field="3" count="1" selected="0">
            <x v="53"/>
          </reference>
          <reference field="18" count="1">
            <x v="44"/>
          </reference>
          <reference field="22" count="1" selected="0">
            <x v="1"/>
          </reference>
        </references>
      </pivotArea>
    </format>
    <format dxfId="369">
      <pivotArea dataOnly="0" labelOnly="1" outline="0" fieldPosition="0">
        <references count="4">
          <reference field="0" count="1" selected="0">
            <x v="71"/>
          </reference>
          <reference field="3" count="1" selected="0">
            <x v="54"/>
          </reference>
          <reference field="18" count="1">
            <x v="71"/>
          </reference>
          <reference field="22" count="1" selected="0">
            <x v="4"/>
          </reference>
        </references>
      </pivotArea>
    </format>
    <format dxfId="368">
      <pivotArea dataOnly="0" labelOnly="1" outline="0" fieldPosition="0">
        <references count="4">
          <reference field="0" count="1" selected="0">
            <x v="75"/>
          </reference>
          <reference field="3" count="1" selected="0">
            <x v="56"/>
          </reference>
          <reference field="18" count="1">
            <x v="45"/>
          </reference>
          <reference field="22" count="1" selected="0">
            <x v="2"/>
          </reference>
        </references>
      </pivotArea>
    </format>
    <format dxfId="367">
      <pivotArea dataOnly="0" labelOnly="1" outline="0" fieldPosition="0">
        <references count="4">
          <reference field="0" count="1" selected="0">
            <x v="76"/>
          </reference>
          <reference field="3" count="1" selected="0">
            <x v="57"/>
          </reference>
          <reference field="18" count="1">
            <x v="46"/>
          </reference>
          <reference field="22" count="1" selected="0">
            <x v="4"/>
          </reference>
        </references>
      </pivotArea>
    </format>
    <format dxfId="366">
      <pivotArea dataOnly="0" labelOnly="1" outline="0" fieldPosition="0">
        <references count="4">
          <reference field="0" count="1" selected="0">
            <x v="77"/>
          </reference>
          <reference field="3" count="1" selected="0">
            <x v="58"/>
          </reference>
          <reference field="18" count="1">
            <x v="47"/>
          </reference>
          <reference field="22" count="1" selected="0">
            <x v="4"/>
          </reference>
        </references>
      </pivotArea>
    </format>
    <format dxfId="365">
      <pivotArea dataOnly="0" labelOnly="1" outline="0" fieldPosition="0">
        <references count="4">
          <reference field="0" count="1" selected="0">
            <x v="78"/>
          </reference>
          <reference field="3" count="1" selected="0">
            <x v="59"/>
          </reference>
          <reference field="18" count="1">
            <x v="48"/>
          </reference>
          <reference field="22" count="1" selected="0">
            <x v="4"/>
          </reference>
        </references>
      </pivotArea>
    </format>
    <format dxfId="364">
      <pivotArea dataOnly="0" labelOnly="1" outline="0" fieldPosition="0">
        <references count="4">
          <reference field="0" count="1" selected="0">
            <x v="79"/>
          </reference>
          <reference field="3" count="1" selected="0">
            <x v="60"/>
          </reference>
          <reference field="18" count="1">
            <x v="49"/>
          </reference>
          <reference field="22" count="1" selected="0">
            <x v="1"/>
          </reference>
        </references>
      </pivotArea>
    </format>
    <format dxfId="363">
      <pivotArea dataOnly="0" labelOnly="1" outline="0" fieldPosition="0">
        <references count="4">
          <reference field="0" count="1" selected="0">
            <x v="80"/>
          </reference>
          <reference field="3" count="1" selected="0">
            <x v="61"/>
          </reference>
          <reference field="18" count="1">
            <x v="50"/>
          </reference>
          <reference field="22" count="1" selected="0">
            <x v="1"/>
          </reference>
        </references>
      </pivotArea>
    </format>
    <format dxfId="362">
      <pivotArea dataOnly="0" labelOnly="1" outline="0" fieldPosition="0">
        <references count="4">
          <reference field="0" count="1" selected="0">
            <x v="81"/>
          </reference>
          <reference field="3" count="1" selected="0">
            <x v="62"/>
          </reference>
          <reference field="18" count="1">
            <x v="51"/>
          </reference>
          <reference field="22" count="1" selected="0">
            <x v="1"/>
          </reference>
        </references>
      </pivotArea>
    </format>
    <format dxfId="361">
      <pivotArea dataOnly="0" labelOnly="1" outline="0" fieldPosition="0">
        <references count="4">
          <reference field="0" count="1" selected="0">
            <x v="83"/>
          </reference>
          <reference field="3" count="1" selected="0">
            <x v="63"/>
          </reference>
          <reference field="18" count="1">
            <x v="52"/>
          </reference>
          <reference field="22" count="1" selected="0">
            <x v="2"/>
          </reference>
        </references>
      </pivotArea>
    </format>
    <format dxfId="360">
      <pivotArea dataOnly="0" labelOnly="1" outline="0" fieldPosition="0">
        <references count="4">
          <reference field="0" count="1" selected="0">
            <x v="84"/>
          </reference>
          <reference field="3" count="1" selected="0">
            <x v="64"/>
          </reference>
          <reference field="18" count="1">
            <x v="53"/>
          </reference>
          <reference field="22" count="1" selected="0">
            <x v="1"/>
          </reference>
        </references>
      </pivotArea>
    </format>
    <format dxfId="359">
      <pivotArea dataOnly="0" labelOnly="1" outline="0" fieldPosition="0">
        <references count="4">
          <reference field="0" count="1" selected="0">
            <x v="85"/>
          </reference>
          <reference field="3" count="1" selected="0">
            <x v="65"/>
          </reference>
          <reference field="18" count="1">
            <x v="54"/>
          </reference>
          <reference field="22" count="1" selected="0">
            <x v="2"/>
          </reference>
        </references>
      </pivotArea>
    </format>
    <format dxfId="358">
      <pivotArea dataOnly="0" labelOnly="1" outline="0" fieldPosition="0">
        <references count="4">
          <reference field="0" count="1" selected="0">
            <x v="86"/>
          </reference>
          <reference field="3" count="1" selected="0">
            <x v="66"/>
          </reference>
          <reference field="18" count="1">
            <x v="55"/>
          </reference>
          <reference field="22" count="1" selected="0">
            <x v="2"/>
          </reference>
        </references>
      </pivotArea>
    </format>
    <format dxfId="357">
      <pivotArea dataOnly="0" labelOnly="1" outline="0" fieldPosition="0">
        <references count="4">
          <reference field="0" count="1" selected="0">
            <x v="87"/>
          </reference>
          <reference field="3" count="1" selected="0">
            <x v="67"/>
          </reference>
          <reference field="18" count="1">
            <x v="56"/>
          </reference>
          <reference field="22" count="1" selected="0">
            <x v="2"/>
          </reference>
        </references>
      </pivotArea>
    </format>
    <format dxfId="356">
      <pivotArea dataOnly="0" labelOnly="1" outline="0" fieldPosition="0">
        <references count="4">
          <reference field="0" count="1" selected="0">
            <x v="88"/>
          </reference>
          <reference field="3" count="1" selected="0">
            <x v="68"/>
          </reference>
          <reference field="18" count="1">
            <x v="48"/>
          </reference>
          <reference field="22" count="1" selected="0">
            <x v="4"/>
          </reference>
        </references>
      </pivotArea>
    </format>
    <format dxfId="355">
      <pivotArea dataOnly="0" labelOnly="1" outline="0" fieldPosition="0">
        <references count="4">
          <reference field="0" count="1" selected="0">
            <x v="91"/>
          </reference>
          <reference field="3" count="1" selected="0">
            <x v="69"/>
          </reference>
          <reference field="18" count="1">
            <x v="57"/>
          </reference>
          <reference field="22" count="1" selected="0">
            <x v="2"/>
          </reference>
        </references>
      </pivotArea>
    </format>
    <format dxfId="354">
      <pivotArea dataOnly="0" labelOnly="1" outline="0" fieldPosition="0">
        <references count="4">
          <reference field="0" count="1" selected="0">
            <x v="92"/>
          </reference>
          <reference field="3" count="1" selected="0">
            <x v="70"/>
          </reference>
          <reference field="18" count="1">
            <x v="58"/>
          </reference>
          <reference field="22" count="1" selected="0">
            <x v="1"/>
          </reference>
        </references>
      </pivotArea>
    </format>
    <format dxfId="353">
      <pivotArea dataOnly="0" labelOnly="1" outline="0" fieldPosition="0">
        <references count="4">
          <reference field="0" count="1" selected="0">
            <x v="93"/>
          </reference>
          <reference field="3" count="1" selected="0">
            <x v="71"/>
          </reference>
          <reference field="18" count="1">
            <x v="59"/>
          </reference>
          <reference field="22" count="1" selected="0">
            <x v="2"/>
          </reference>
        </references>
      </pivotArea>
    </format>
    <format dxfId="352">
      <pivotArea dataOnly="0" labelOnly="1" outline="0" fieldPosition="0">
        <references count="4">
          <reference field="0" count="1" selected="0">
            <x v="94"/>
          </reference>
          <reference field="3" count="1" selected="0">
            <x v="72"/>
          </reference>
          <reference field="18" count="1">
            <x v="60"/>
          </reference>
          <reference field="22" count="1" selected="0">
            <x v="2"/>
          </reference>
        </references>
      </pivotArea>
    </format>
    <format dxfId="351">
      <pivotArea dataOnly="0" labelOnly="1" outline="0" fieldPosition="0">
        <references count="4">
          <reference field="0" count="1" selected="0">
            <x v="95"/>
          </reference>
          <reference field="3" count="1" selected="0">
            <x v="73"/>
          </reference>
          <reference field="18" count="1">
            <x v="61"/>
          </reference>
          <reference field="22" count="1" selected="0">
            <x v="4"/>
          </reference>
        </references>
      </pivotArea>
    </format>
    <format dxfId="350">
      <pivotArea dataOnly="0" labelOnly="1" outline="0" fieldPosition="0">
        <references count="4">
          <reference field="0" count="1" selected="0">
            <x v="96"/>
          </reference>
          <reference field="3" count="1" selected="0">
            <x v="74"/>
          </reference>
          <reference field="18" count="1">
            <x v="62"/>
          </reference>
          <reference field="22" count="1" selected="0">
            <x v="1"/>
          </reference>
        </references>
      </pivotArea>
    </format>
    <format dxfId="349">
      <pivotArea dataOnly="0" labelOnly="1" outline="0" fieldPosition="0">
        <references count="4">
          <reference field="0" count="1" selected="0">
            <x v="97"/>
          </reference>
          <reference field="3" count="1" selected="0">
            <x v="75"/>
          </reference>
          <reference field="18" count="1">
            <x v="71"/>
          </reference>
          <reference field="22" count="1" selected="0">
            <x v="4"/>
          </reference>
        </references>
      </pivotArea>
    </format>
    <format dxfId="348">
      <pivotArea dataOnly="0" labelOnly="1" outline="0" fieldPosition="0">
        <references count="4">
          <reference field="0" count="1" selected="0">
            <x v="100"/>
          </reference>
          <reference field="3" count="1" selected="0">
            <x v="77"/>
          </reference>
          <reference field="18" count="1">
            <x v="63"/>
          </reference>
          <reference field="22" count="1" selected="0">
            <x v="4"/>
          </reference>
        </references>
      </pivotArea>
    </format>
    <format dxfId="347">
      <pivotArea dataOnly="0" labelOnly="1" outline="0" fieldPosition="0">
        <references count="4">
          <reference field="0" count="1" selected="0">
            <x v="101"/>
          </reference>
          <reference field="3" count="1" selected="0">
            <x v="78"/>
          </reference>
          <reference field="18" count="1">
            <x v="64"/>
          </reference>
          <reference field="22" count="1" selected="0">
            <x v="4"/>
          </reference>
        </references>
      </pivotArea>
    </format>
    <format dxfId="346">
      <pivotArea dataOnly="0" labelOnly="1" outline="0" fieldPosition="0">
        <references count="4">
          <reference field="0" count="1" selected="0">
            <x v="102"/>
          </reference>
          <reference field="3" count="1" selected="0">
            <x v="79"/>
          </reference>
          <reference field="18" count="1">
            <x v="65"/>
          </reference>
          <reference field="22" count="1" selected="0">
            <x v="4"/>
          </reference>
        </references>
      </pivotArea>
    </format>
    <format dxfId="345">
      <pivotArea dataOnly="0" labelOnly="1" outline="0" fieldPosition="0">
        <references count="4">
          <reference field="0" count="1" selected="0">
            <x v="103"/>
          </reference>
          <reference field="3" count="1" selected="0">
            <x v="80"/>
          </reference>
          <reference field="18" count="1">
            <x v="66"/>
          </reference>
          <reference field="22" count="1" selected="0">
            <x v="4"/>
          </reference>
        </references>
      </pivotArea>
    </format>
    <format dxfId="344">
      <pivotArea dataOnly="0" labelOnly="1" outline="0" fieldPosition="0">
        <references count="4">
          <reference field="0" count="1" selected="0">
            <x v="105"/>
          </reference>
          <reference field="3" count="1" selected="0">
            <x v="82"/>
          </reference>
          <reference field="18" count="1">
            <x v="67"/>
          </reference>
          <reference field="22" count="1" selected="0">
            <x v="2"/>
          </reference>
        </references>
      </pivotArea>
    </format>
    <format dxfId="343">
      <pivotArea dataOnly="0" labelOnly="1" outline="0" fieldPosition="0">
        <references count="4">
          <reference field="0" count="1" selected="0">
            <x v="106"/>
          </reference>
          <reference field="3" count="1" selected="0">
            <x v="83"/>
          </reference>
          <reference field="18" count="1">
            <x v="68"/>
          </reference>
          <reference field="22" count="1" selected="0">
            <x v="4"/>
          </reference>
        </references>
      </pivotArea>
    </format>
    <format dxfId="342">
      <pivotArea dataOnly="0" labelOnly="1" outline="0" fieldPosition="0">
        <references count="4">
          <reference field="0" count="1" selected="0">
            <x v="107"/>
          </reference>
          <reference field="3" count="1" selected="0">
            <x v="84"/>
          </reference>
          <reference field="18" count="1">
            <x v="69"/>
          </reference>
          <reference field="22" count="1" selected="0">
            <x v="1"/>
          </reference>
        </references>
      </pivotArea>
    </format>
    <format dxfId="341">
      <pivotArea dataOnly="0" labelOnly="1" outline="0" fieldPosition="0">
        <references count="4">
          <reference field="0" count="1" selected="0">
            <x v="108"/>
          </reference>
          <reference field="3" count="1" selected="0">
            <x v="85"/>
          </reference>
          <reference field="18" count="1">
            <x v="71"/>
          </reference>
          <reference field="22" count="1" selected="0">
            <x v="1"/>
          </reference>
        </references>
      </pivotArea>
    </format>
    <format dxfId="340">
      <pivotArea dataOnly="0" labelOnly="1" outline="0" fieldPosition="0">
        <references count="4">
          <reference field="0" count="1" selected="0">
            <x v="112"/>
          </reference>
          <reference field="3" count="1" selected="0">
            <x v="87"/>
          </reference>
          <reference field="18" count="1">
            <x v="70"/>
          </reference>
          <reference field="22" count="1" selected="0">
            <x v="2"/>
          </reference>
        </references>
      </pivotArea>
    </format>
    <format dxfId="339">
      <pivotArea dataOnly="0" labelOnly="1" outline="0" fieldPosition="0">
        <references count="4">
          <reference field="0" count="1" selected="0">
            <x v="113"/>
          </reference>
          <reference field="3" count="1" selected="0">
            <x v="88"/>
          </reference>
          <reference field="18" count="1">
            <x v="79"/>
          </reference>
          <reference field="22" count="1" selected="0">
            <x v="4"/>
          </reference>
        </references>
      </pivotArea>
    </format>
    <format dxfId="338">
      <pivotArea dataOnly="0" labelOnly="1" outline="0" fieldPosition="0">
        <references count="4">
          <reference field="0" count="1" selected="0">
            <x v="114"/>
          </reference>
          <reference field="3" count="1" selected="0">
            <x v="89"/>
          </reference>
          <reference field="18" count="1">
            <x v="80"/>
          </reference>
          <reference field="22" count="1" selected="0">
            <x v="4"/>
          </reference>
        </references>
      </pivotArea>
    </format>
    <format dxfId="337">
      <pivotArea dataOnly="0" labelOnly="1" outline="0" fieldPosition="0">
        <references count="4">
          <reference field="0" count="1" selected="0">
            <x v="115"/>
          </reference>
          <reference field="3" count="1" selected="0">
            <x v="90"/>
          </reference>
          <reference field="18" count="1">
            <x v="71"/>
          </reference>
          <reference field="22" count="1" selected="0">
            <x v="2"/>
          </reference>
        </references>
      </pivotArea>
    </format>
    <format dxfId="336">
      <pivotArea dataOnly="0" labelOnly="1" outline="0" fieldPosition="0">
        <references count="4">
          <reference field="0" count="1" selected="0">
            <x v="121"/>
          </reference>
          <reference field="3" count="1" selected="0">
            <x v="96"/>
          </reference>
          <reference field="18" count="1">
            <x v="72"/>
          </reference>
          <reference field="22" count="1" selected="0">
            <x v="4"/>
          </reference>
        </references>
      </pivotArea>
    </format>
    <format dxfId="335">
      <pivotArea dataOnly="0" labelOnly="1" outline="0" fieldPosition="0">
        <references count="4">
          <reference field="0" count="1" selected="0">
            <x v="122"/>
          </reference>
          <reference field="3" count="1" selected="0">
            <x v="97"/>
          </reference>
          <reference field="18" count="1">
            <x v="83"/>
          </reference>
          <reference field="22" count="1" selected="0">
            <x v="2"/>
          </reference>
        </references>
      </pivotArea>
    </format>
    <format dxfId="334">
      <pivotArea dataOnly="0" labelOnly="1" outline="0" fieldPosition="0">
        <references count="4">
          <reference field="0" count="1" selected="0">
            <x v="123"/>
          </reference>
          <reference field="3" count="1" selected="0">
            <x v="98"/>
          </reference>
          <reference field="18" count="1">
            <x v="71"/>
          </reference>
          <reference field="22" count="1" selected="0">
            <x v="2"/>
          </reference>
        </references>
      </pivotArea>
    </format>
    <format dxfId="333">
      <pivotArea dataOnly="0" labelOnly="1" outline="0" fieldPosition="0">
        <references count="4">
          <reference field="0" count="1" selected="0">
            <x v="124"/>
          </reference>
          <reference field="3" count="1" selected="0">
            <x v="99"/>
          </reference>
          <reference field="18" count="1">
            <x v="73"/>
          </reference>
          <reference field="22" count="1" selected="0">
            <x v="2"/>
          </reference>
        </references>
      </pivotArea>
    </format>
    <format dxfId="332">
      <pivotArea dataOnly="0" labelOnly="1" outline="0" fieldPosition="0">
        <references count="4">
          <reference field="0" count="1" selected="0">
            <x v="125"/>
          </reference>
          <reference field="3" count="1" selected="0">
            <x v="100"/>
          </reference>
          <reference field="18" count="1">
            <x v="71"/>
          </reference>
          <reference field="22" count="1" selected="0">
            <x v="4"/>
          </reference>
        </references>
      </pivotArea>
    </format>
    <format dxfId="331">
      <pivotArea dataOnly="0" labelOnly="1" outline="0" fieldPosition="0">
        <references count="4">
          <reference field="0" count="1" selected="0">
            <x v="133"/>
          </reference>
          <reference field="3" count="1" selected="0">
            <x v="108"/>
          </reference>
          <reference field="18" count="1">
            <x v="74"/>
          </reference>
          <reference field="22" count="1" selected="0">
            <x v="4"/>
          </reference>
        </references>
      </pivotArea>
    </format>
    <format dxfId="330">
      <pivotArea dataOnly="0" labelOnly="1" outline="0" fieldPosition="0">
        <references count="4">
          <reference field="0" count="1" selected="0">
            <x v="134"/>
          </reference>
          <reference field="3" count="1" selected="0">
            <x v="109"/>
          </reference>
          <reference field="18" count="1">
            <x v="75"/>
          </reference>
          <reference field="22" count="1" selected="0">
            <x v="2"/>
          </reference>
        </references>
      </pivotArea>
    </format>
    <format dxfId="329">
      <pivotArea dataOnly="0" labelOnly="1" outline="0" fieldPosition="0">
        <references count="4">
          <reference field="0" count="1" selected="0">
            <x v="135"/>
          </reference>
          <reference field="3" count="1" selected="0">
            <x v="110"/>
          </reference>
          <reference field="18" count="1">
            <x v="71"/>
          </reference>
          <reference field="22" count="1" selected="0">
            <x v="1"/>
          </reference>
        </references>
      </pivotArea>
    </format>
    <format dxfId="328">
      <pivotArea dataOnly="0" labelOnly="1" outline="0" fieldPosition="0">
        <references count="4">
          <reference field="0" count="1" selected="0">
            <x v="141"/>
          </reference>
          <reference field="3" count="1" selected="0">
            <x v="116"/>
          </reference>
          <reference field="18" count="1">
            <x v="84"/>
          </reference>
          <reference field="22" count="1" selected="0">
            <x v="4"/>
          </reference>
        </references>
      </pivotArea>
    </format>
    <format dxfId="327">
      <pivotArea dataOnly="0" labelOnly="1" outline="0" fieldPosition="0">
        <references count="4">
          <reference field="0" count="1" selected="0">
            <x v="142"/>
          </reference>
          <reference field="3" count="1" selected="0">
            <x v="117"/>
          </reference>
          <reference field="18" count="1">
            <x v="76"/>
          </reference>
          <reference field="22" count="1" selected="0">
            <x v="4"/>
          </reference>
        </references>
      </pivotArea>
    </format>
    <format dxfId="326">
      <pivotArea dataOnly="0" labelOnly="1" outline="0" fieldPosition="0">
        <references count="4">
          <reference field="0" count="1" selected="0">
            <x v="143"/>
          </reference>
          <reference field="3" count="1" selected="0">
            <x v="118"/>
          </reference>
          <reference field="18" count="1">
            <x v="71"/>
          </reference>
          <reference field="22" count="1" selected="0">
            <x v="2"/>
          </reference>
        </references>
      </pivotArea>
    </format>
    <format dxfId="325">
      <pivotArea dataOnly="0" labelOnly="1" outline="0" fieldPosition="0">
        <references count="4">
          <reference field="0" count="1" selected="0">
            <x v="149"/>
          </reference>
          <reference field="3" count="1" selected="0">
            <x v="124"/>
          </reference>
          <reference field="18" count="1">
            <x v="82"/>
          </reference>
          <reference field="22" count="1" selected="0">
            <x v="4"/>
          </reference>
        </references>
      </pivotArea>
    </format>
    <format dxfId="324">
      <pivotArea dataOnly="0" labelOnly="1" outline="0" fieldPosition="0">
        <references count="4">
          <reference field="0" count="1" selected="0">
            <x v="150"/>
          </reference>
          <reference field="3" count="1" selected="0">
            <x v="125"/>
          </reference>
          <reference field="18" count="1">
            <x v="71"/>
          </reference>
          <reference field="22" count="1" selected="0">
            <x v="4"/>
          </reference>
        </references>
      </pivotArea>
    </format>
    <format dxfId="323">
      <pivotArea dataOnly="0" labelOnly="1" outline="0" fieldPosition="0">
        <references count="4">
          <reference field="0" count="1" selected="0">
            <x v="164"/>
          </reference>
          <reference field="3" count="1" selected="0">
            <x v="139"/>
          </reference>
          <reference field="18" count="1">
            <x v="85"/>
          </reference>
          <reference field="22" count="1" selected="0">
            <x v="2"/>
          </reference>
        </references>
      </pivotArea>
    </format>
    <format dxfId="322">
      <pivotArea dataOnly="0" labelOnly="1" outline="0" fieldPosition="0">
        <references count="4">
          <reference field="0" count="1" selected="0">
            <x v="175"/>
          </reference>
          <reference field="3" count="1" selected="0">
            <x v="150"/>
          </reference>
          <reference field="18" count="1">
            <x v="86"/>
          </reference>
          <reference field="22" count="1" selected="0">
            <x v="2"/>
          </reference>
        </references>
      </pivotArea>
    </format>
    <format dxfId="321">
      <pivotArea dataOnly="0" labelOnly="1" outline="0" fieldPosition="0">
        <references count="4">
          <reference field="0" count="1" selected="0">
            <x v="177"/>
          </reference>
          <reference field="3" count="1" selected="0">
            <x v="152"/>
          </reference>
          <reference field="18" count="1">
            <x v="87"/>
          </reference>
          <reference field="22" count="1" selected="0">
            <x v="1"/>
          </reference>
        </references>
      </pivotArea>
    </format>
    <format dxfId="320">
      <pivotArea dataOnly="0" labelOnly="1" outline="0" fieldPosition="0">
        <references count="4">
          <reference field="0" count="1" selected="0">
            <x v="179"/>
          </reference>
          <reference field="3" count="1" selected="0">
            <x v="154"/>
          </reference>
          <reference field="18" count="1">
            <x v="88"/>
          </reference>
          <reference field="22" count="1" selected="0">
            <x v="1"/>
          </reference>
        </references>
      </pivotArea>
    </format>
    <format dxfId="319">
      <pivotArea dataOnly="0" labelOnly="1" outline="0" fieldPosition="0">
        <references count="4">
          <reference field="0" count="1" selected="0">
            <x v="182"/>
          </reference>
          <reference field="3" count="1" selected="0">
            <x v="157"/>
          </reference>
          <reference field="18" count="1">
            <x v="89"/>
          </reference>
          <reference field="22" count="1" selected="0">
            <x v="2"/>
          </reference>
        </references>
      </pivotArea>
    </format>
    <format dxfId="318">
      <pivotArea dataOnly="0" labelOnly="1" outline="0" fieldPosition="0">
        <references count="4">
          <reference field="0" count="1" selected="0">
            <x v="193"/>
          </reference>
          <reference field="3" count="1" selected="0">
            <x v="168"/>
          </reference>
          <reference field="18" count="1">
            <x v="90"/>
          </reference>
          <reference field="22" count="1" selected="0">
            <x v="2"/>
          </reference>
        </references>
      </pivotArea>
    </format>
    <format dxfId="317">
      <pivotArea dataOnly="0" labelOnly="1" outline="0" fieldPosition="0">
        <references count="4">
          <reference field="0" count="1" selected="0">
            <x v="207"/>
          </reference>
          <reference field="3" count="1" selected="0">
            <x v="179"/>
          </reference>
          <reference field="18" count="1">
            <x v="71"/>
          </reference>
          <reference field="22" count="1" selected="0">
            <x v="1"/>
          </reference>
        </references>
      </pivotArea>
    </format>
    <format dxfId="316">
      <pivotArea dataOnly="0" labelOnly="1" outline="0" fieldPosition="0">
        <references count="4">
          <reference field="0" count="1" selected="0">
            <x v="223"/>
          </reference>
          <reference field="3" count="1" selected="0">
            <x v="194"/>
          </reference>
          <reference field="18" count="1">
            <x v="78"/>
          </reference>
          <reference field="22" count="1" selected="0">
            <x v="1"/>
          </reference>
        </references>
      </pivotArea>
    </format>
    <format dxfId="315">
      <pivotArea dataOnly="0" labelOnly="1" outline="0" fieldPosition="0">
        <references count="4">
          <reference field="0" count="1" selected="0">
            <x v="224"/>
          </reference>
          <reference field="3" count="1" selected="0">
            <x v="195"/>
          </reference>
          <reference field="18" count="1">
            <x v="71"/>
          </reference>
          <reference field="22" count="1" selected="0">
            <x v="3"/>
          </reference>
        </references>
      </pivotArea>
    </format>
    <format dxfId="314">
      <pivotArea dataOnly="0" labelOnly="1" outline="0" fieldPosition="0">
        <references count="5">
          <reference field="0" count="1" selected="0">
            <x v="0"/>
          </reference>
          <reference field="3" count="1" selected="0">
            <x v="0"/>
          </reference>
          <reference field="17" count="1">
            <x v="0"/>
          </reference>
          <reference field="18" count="1" selected="0">
            <x v="71"/>
          </reference>
          <reference field="22" count="1" selected="0">
            <x v="1"/>
          </reference>
        </references>
      </pivotArea>
    </format>
    <format dxfId="313">
      <pivotArea dataOnly="0" labelOnly="1" outline="0" fieldPosition="0">
        <references count="5">
          <reference field="0" count="1" selected="0">
            <x v="1"/>
          </reference>
          <reference field="3" count="1" selected="0">
            <x v="1"/>
          </reference>
          <reference field="17" count="1">
            <x v="2"/>
          </reference>
          <reference field="18" count="1" selected="0">
            <x v="0"/>
          </reference>
          <reference field="22" count="1" selected="0">
            <x v="1"/>
          </reference>
        </references>
      </pivotArea>
    </format>
    <format dxfId="312">
      <pivotArea dataOnly="0" labelOnly="1" outline="0" fieldPosition="0">
        <references count="5">
          <reference field="0" count="1" selected="0">
            <x v="2"/>
          </reference>
          <reference field="3" count="1" selected="0">
            <x v="2"/>
          </reference>
          <reference field="17" count="1">
            <x v="5"/>
          </reference>
          <reference field="18" count="1" selected="0">
            <x v="1"/>
          </reference>
          <reference field="22" count="1" selected="0">
            <x v="1"/>
          </reference>
        </references>
      </pivotArea>
    </format>
    <format dxfId="311">
      <pivotArea dataOnly="0" labelOnly="1" outline="0" fieldPosition="0">
        <references count="5">
          <reference field="0" count="1" selected="0">
            <x v="3"/>
          </reference>
          <reference field="3" count="1" selected="0">
            <x v="3"/>
          </reference>
          <reference field="17" count="1">
            <x v="6"/>
          </reference>
          <reference field="18" count="1" selected="0">
            <x v="2"/>
          </reference>
          <reference field="22" count="1" selected="0">
            <x v="2"/>
          </reference>
        </references>
      </pivotArea>
    </format>
    <format dxfId="310">
      <pivotArea dataOnly="0" labelOnly="1" outline="0" fieldPosition="0">
        <references count="5">
          <reference field="0" count="1" selected="0">
            <x v="4"/>
          </reference>
          <reference field="3" count="1" selected="0">
            <x v="4"/>
          </reference>
          <reference field="17" count="1">
            <x v="7"/>
          </reference>
          <reference field="18" count="1" selected="0">
            <x v="3"/>
          </reference>
          <reference field="22" count="1" selected="0">
            <x v="1"/>
          </reference>
        </references>
      </pivotArea>
    </format>
    <format dxfId="309">
      <pivotArea dataOnly="0" labelOnly="1" outline="0" fieldPosition="0">
        <references count="5">
          <reference field="0" count="1" selected="0">
            <x v="5"/>
          </reference>
          <reference field="3" count="1" selected="0">
            <x v="5"/>
          </reference>
          <reference field="17" count="1">
            <x v="8"/>
          </reference>
          <reference field="18" count="1" selected="0">
            <x v="4"/>
          </reference>
          <reference field="22" count="1" selected="0">
            <x v="2"/>
          </reference>
        </references>
      </pivotArea>
    </format>
    <format dxfId="308">
      <pivotArea dataOnly="0" labelOnly="1" outline="0" fieldPosition="0">
        <references count="5">
          <reference field="0" count="1" selected="0">
            <x v="6"/>
          </reference>
          <reference field="3" count="1" selected="0">
            <x v="6"/>
          </reference>
          <reference field="17" count="1">
            <x v="9"/>
          </reference>
          <reference field="18" count="1" selected="0">
            <x v="5"/>
          </reference>
          <reference field="22" count="1" selected="0">
            <x v="1"/>
          </reference>
        </references>
      </pivotArea>
    </format>
    <format dxfId="307">
      <pivotArea dataOnly="0" labelOnly="1" outline="0" fieldPosition="0">
        <references count="5">
          <reference field="0" count="1" selected="0">
            <x v="7"/>
          </reference>
          <reference field="3" count="1" selected="0">
            <x v="7"/>
          </reference>
          <reference field="17" count="1">
            <x v="10"/>
          </reference>
          <reference field="18" count="1" selected="0">
            <x v="6"/>
          </reference>
          <reference field="22" count="1" selected="0">
            <x v="1"/>
          </reference>
        </references>
      </pivotArea>
    </format>
    <format dxfId="306">
      <pivotArea dataOnly="0" labelOnly="1" outline="0" fieldPosition="0">
        <references count="5">
          <reference field="0" count="1" selected="0">
            <x v="8"/>
          </reference>
          <reference field="3" count="1" selected="0">
            <x v="8"/>
          </reference>
          <reference field="17" count="1">
            <x v="12"/>
          </reference>
          <reference field="18" count="1" selected="0">
            <x v="7"/>
          </reference>
          <reference field="22" count="1" selected="0">
            <x v="2"/>
          </reference>
        </references>
      </pivotArea>
    </format>
    <format dxfId="305">
      <pivotArea dataOnly="0" labelOnly="1" outline="0" fieldPosition="0">
        <references count="5">
          <reference field="0" count="1" selected="0">
            <x v="9"/>
          </reference>
          <reference field="3" count="1" selected="0">
            <x v="9"/>
          </reference>
          <reference field="17" count="1">
            <x v="11"/>
          </reference>
          <reference field="18" count="1" selected="0">
            <x v="8"/>
          </reference>
          <reference field="22" count="1" selected="0">
            <x v="2"/>
          </reference>
        </references>
      </pivotArea>
    </format>
    <format dxfId="304">
      <pivotArea dataOnly="0" labelOnly="1" outline="0" fieldPosition="0">
        <references count="5">
          <reference field="0" count="1" selected="0">
            <x v="10"/>
          </reference>
          <reference field="3" count="1" selected="0">
            <x v="10"/>
          </reference>
          <reference field="17" count="1">
            <x v="14"/>
          </reference>
          <reference field="18" count="1" selected="0">
            <x v="9"/>
          </reference>
          <reference field="22" count="1" selected="0">
            <x v="1"/>
          </reference>
        </references>
      </pivotArea>
    </format>
    <format dxfId="303">
      <pivotArea dataOnly="0" labelOnly="1" outline="0" fieldPosition="0">
        <references count="5">
          <reference field="0" count="1" selected="0">
            <x v="11"/>
          </reference>
          <reference field="3" count="1" selected="0">
            <x v="11"/>
          </reference>
          <reference field="17" count="1">
            <x v="15"/>
          </reference>
          <reference field="18" count="1" selected="0">
            <x v="10"/>
          </reference>
          <reference field="22" count="1" selected="0">
            <x v="2"/>
          </reference>
        </references>
      </pivotArea>
    </format>
    <format dxfId="302">
      <pivotArea dataOnly="0" labelOnly="1" outline="0" fieldPosition="0">
        <references count="5">
          <reference field="0" count="1" selected="0">
            <x v="12"/>
          </reference>
          <reference field="3" count="1" selected="0">
            <x v="12"/>
          </reference>
          <reference field="17" count="1">
            <x v="16"/>
          </reference>
          <reference field="18" count="1" selected="0">
            <x v="11"/>
          </reference>
          <reference field="22" count="1" selected="0">
            <x v="2"/>
          </reference>
        </references>
      </pivotArea>
    </format>
    <format dxfId="301">
      <pivotArea dataOnly="0" labelOnly="1" outline="0" fieldPosition="0">
        <references count="5">
          <reference field="0" count="1" selected="0">
            <x v="13"/>
          </reference>
          <reference field="3" count="1" selected="0">
            <x v="13"/>
          </reference>
          <reference field="17" count="1">
            <x v="1"/>
          </reference>
          <reference field="18" count="1" selected="0">
            <x v="12"/>
          </reference>
          <reference field="22" count="1" selected="0">
            <x v="2"/>
          </reference>
        </references>
      </pivotArea>
    </format>
    <format dxfId="300">
      <pivotArea dataOnly="0" labelOnly="1" outline="0" fieldPosition="0">
        <references count="5">
          <reference field="0" count="1" selected="0">
            <x v="14"/>
          </reference>
          <reference field="3" count="1" selected="0">
            <x v="14"/>
          </reference>
          <reference field="17" count="1">
            <x v="17"/>
          </reference>
          <reference field="18" count="1" selected="0">
            <x v="13"/>
          </reference>
          <reference field="22" count="1" selected="0">
            <x v="2"/>
          </reference>
        </references>
      </pivotArea>
    </format>
    <format dxfId="299">
      <pivotArea dataOnly="0" labelOnly="1" outline="0" fieldPosition="0">
        <references count="5">
          <reference field="0" count="1" selected="0">
            <x v="15"/>
          </reference>
          <reference field="3" count="1" selected="0">
            <x v="15"/>
          </reference>
          <reference field="17" count="1">
            <x v="18"/>
          </reference>
          <reference field="18" count="1" selected="0">
            <x v="14"/>
          </reference>
          <reference field="22" count="1" selected="0">
            <x v="2"/>
          </reference>
        </references>
      </pivotArea>
    </format>
    <format dxfId="298">
      <pivotArea dataOnly="0" labelOnly="1" outline="0" fieldPosition="0">
        <references count="5">
          <reference field="0" count="1" selected="0">
            <x v="16"/>
          </reference>
          <reference field="3" count="1" selected="0">
            <x v="16"/>
          </reference>
          <reference field="17" count="1">
            <x v="19"/>
          </reference>
          <reference field="18" count="1" selected="0">
            <x v="15"/>
          </reference>
          <reference field="22" count="1" selected="0">
            <x v="2"/>
          </reference>
        </references>
      </pivotArea>
    </format>
    <format dxfId="297">
      <pivotArea dataOnly="0" labelOnly="1" outline="0" fieldPosition="0">
        <references count="5">
          <reference field="0" count="1" selected="0">
            <x v="17"/>
          </reference>
          <reference field="3" count="1" selected="0">
            <x v="17"/>
          </reference>
          <reference field="17" count="1">
            <x v="3"/>
          </reference>
          <reference field="18" count="1" selected="0">
            <x v="16"/>
          </reference>
          <reference field="22" count="1" selected="0">
            <x v="2"/>
          </reference>
        </references>
      </pivotArea>
    </format>
    <format dxfId="296">
      <pivotArea dataOnly="0" labelOnly="1" outline="0" fieldPosition="0">
        <references count="5">
          <reference field="0" count="1" selected="0">
            <x v="18"/>
          </reference>
          <reference field="3" count="1" selected="0">
            <x v="18"/>
          </reference>
          <reference field="17" count="1">
            <x v="13"/>
          </reference>
          <reference field="18" count="1" selected="0">
            <x v="71"/>
          </reference>
          <reference field="22" count="1" selected="0">
            <x v="1"/>
          </reference>
        </references>
      </pivotArea>
    </format>
    <format dxfId="295">
      <pivotArea dataOnly="0" labelOnly="1" outline="0" fieldPosition="0">
        <references count="5">
          <reference field="0" count="1" selected="0">
            <x v="19"/>
          </reference>
          <reference field="3" count="1" selected="0">
            <x v="19"/>
          </reference>
          <reference field="17" count="1">
            <x v="134"/>
          </reference>
          <reference field="18" count="1" selected="0">
            <x v="71"/>
          </reference>
          <reference field="22" count="1" selected="0">
            <x v="1"/>
          </reference>
        </references>
      </pivotArea>
    </format>
    <format dxfId="294">
      <pivotArea dataOnly="0" labelOnly="1" outline="0" fieldPosition="0">
        <references count="5">
          <reference field="0" count="1" selected="0">
            <x v="20"/>
          </reference>
          <reference field="3" count="1" selected="0">
            <x v="20"/>
          </reference>
          <reference field="17" count="1">
            <x v="139"/>
          </reference>
          <reference field="18" count="1" selected="0">
            <x v="81"/>
          </reference>
          <reference field="22" count="1" selected="0">
            <x v="4"/>
          </reference>
        </references>
      </pivotArea>
    </format>
    <format dxfId="293">
      <pivotArea dataOnly="0" labelOnly="1" outline="0" fieldPosition="0">
        <references count="5">
          <reference field="0" count="1" selected="0">
            <x v="21"/>
          </reference>
          <reference field="3" count="1" selected="0">
            <x v="21"/>
          </reference>
          <reference field="17" count="1">
            <x v="21"/>
          </reference>
          <reference field="18" count="1" selected="0">
            <x v="17"/>
          </reference>
          <reference field="22" count="1" selected="0">
            <x v="2"/>
          </reference>
        </references>
      </pivotArea>
    </format>
    <format dxfId="292">
      <pivotArea dataOnly="0" labelOnly="1" outline="0" fieldPosition="0">
        <references count="5">
          <reference field="0" count="1" selected="0">
            <x v="22"/>
          </reference>
          <reference field="3" count="1" selected="0">
            <x v="22"/>
          </reference>
          <reference field="17" count="1">
            <x v="22"/>
          </reference>
          <reference field="18" count="1" selected="0">
            <x v="18"/>
          </reference>
          <reference field="22" count="1" selected="0">
            <x v="2"/>
          </reference>
        </references>
      </pivotArea>
    </format>
    <format dxfId="291">
      <pivotArea dataOnly="0" labelOnly="1" outline="0" fieldPosition="0">
        <references count="5">
          <reference field="0" count="1" selected="0">
            <x v="23"/>
          </reference>
          <reference field="3" count="1" selected="0">
            <x v="23"/>
          </reference>
          <reference field="17" count="1">
            <x v="24"/>
          </reference>
          <reference field="18" count="1" selected="0">
            <x v="19"/>
          </reference>
          <reference field="22" count="1" selected="0">
            <x v="1"/>
          </reference>
        </references>
      </pivotArea>
    </format>
    <format dxfId="290">
      <pivotArea dataOnly="0" labelOnly="1" outline="0" fieldPosition="0">
        <references count="5">
          <reference field="0" count="1" selected="0">
            <x v="24"/>
          </reference>
          <reference field="3" count="1" selected="0">
            <x v="24"/>
          </reference>
          <reference field="17" count="1">
            <x v="23"/>
          </reference>
          <reference field="18" count="1" selected="0">
            <x v="71"/>
          </reference>
          <reference field="22" count="1" selected="0">
            <x v="1"/>
          </reference>
        </references>
      </pivotArea>
    </format>
    <format dxfId="289">
      <pivotArea dataOnly="0" labelOnly="1" outline="0" fieldPosition="0">
        <references count="5">
          <reference field="0" count="1" selected="0">
            <x v="26"/>
          </reference>
          <reference field="3" count="1" selected="0">
            <x v="25"/>
          </reference>
          <reference field="17" count="1">
            <x v="20"/>
          </reference>
          <reference field="18" count="1" selected="0">
            <x v="20"/>
          </reference>
          <reference field="22" count="1" selected="0">
            <x v="2"/>
          </reference>
        </references>
      </pivotArea>
    </format>
    <format dxfId="288">
      <pivotArea dataOnly="0" labelOnly="1" outline="0" fieldPosition="0">
        <references count="5">
          <reference field="0" count="1" selected="0">
            <x v="27"/>
          </reference>
          <reference field="3" count="1" selected="0">
            <x v="26"/>
          </reference>
          <reference field="17" count="1">
            <x v="27"/>
          </reference>
          <reference field="18" count="1" selected="0">
            <x v="21"/>
          </reference>
          <reference field="22" count="1" selected="0">
            <x v="2"/>
          </reference>
        </references>
      </pivotArea>
    </format>
    <format dxfId="287">
      <pivotArea dataOnly="0" labelOnly="1" outline="0" fieldPosition="0">
        <references count="5">
          <reference field="0" count="1" selected="0">
            <x v="28"/>
          </reference>
          <reference field="3" count="1" selected="0">
            <x v="27"/>
          </reference>
          <reference field="17" count="1">
            <x v="28"/>
          </reference>
          <reference field="18" count="1" selected="0">
            <x v="22"/>
          </reference>
          <reference field="22" count="1" selected="0">
            <x v="1"/>
          </reference>
        </references>
      </pivotArea>
    </format>
    <format dxfId="286">
      <pivotArea dataOnly="0" labelOnly="1" outline="0" fieldPosition="0">
        <references count="5">
          <reference field="0" count="1" selected="0">
            <x v="29"/>
          </reference>
          <reference field="3" count="1" selected="0">
            <x v="28"/>
          </reference>
          <reference field="17" count="1">
            <x v="29"/>
          </reference>
          <reference field="18" count="1" selected="0">
            <x v="23"/>
          </reference>
          <reference field="22" count="1" selected="0">
            <x v="2"/>
          </reference>
        </references>
      </pivotArea>
    </format>
    <format dxfId="285">
      <pivotArea dataOnly="0" labelOnly="1" outline="0" fieldPosition="0">
        <references count="5">
          <reference field="0" count="1" selected="0">
            <x v="30"/>
          </reference>
          <reference field="3" count="1" selected="0">
            <x v="29"/>
          </reference>
          <reference field="17" count="1">
            <x v="30"/>
          </reference>
          <reference field="18" count="1" selected="0">
            <x v="24"/>
          </reference>
          <reference field="22" count="1" selected="0">
            <x v="2"/>
          </reference>
        </references>
      </pivotArea>
    </format>
    <format dxfId="284">
      <pivotArea dataOnly="0" labelOnly="1" outline="0" fieldPosition="0">
        <references count="5">
          <reference field="0" count="1" selected="0">
            <x v="31"/>
          </reference>
          <reference field="3" count="1" selected="0">
            <x v="30"/>
          </reference>
          <reference field="17" count="1">
            <x v="31"/>
          </reference>
          <reference field="18" count="1" selected="0">
            <x v="25"/>
          </reference>
          <reference field="22" count="1" selected="0">
            <x v="1"/>
          </reference>
        </references>
      </pivotArea>
    </format>
    <format dxfId="283">
      <pivotArea dataOnly="0" labelOnly="1" outline="0" fieldPosition="0">
        <references count="5">
          <reference field="0" count="1" selected="0">
            <x v="32"/>
          </reference>
          <reference field="3" count="1" selected="0">
            <x v="31"/>
          </reference>
          <reference field="17" count="1">
            <x v="26"/>
          </reference>
          <reference field="18" count="1" selected="0">
            <x v="71"/>
          </reference>
          <reference field="22" count="1" selected="0">
            <x v="1"/>
          </reference>
        </references>
      </pivotArea>
    </format>
    <format dxfId="282">
      <pivotArea dataOnly="0" labelOnly="1" outline="0" fieldPosition="0">
        <references count="5">
          <reference field="0" count="1" selected="0">
            <x v="33"/>
          </reference>
          <reference field="3" count="1" selected="0">
            <x v="32"/>
          </reference>
          <reference field="17" count="1">
            <x v="132"/>
          </reference>
          <reference field="18" count="1" selected="0">
            <x v="77"/>
          </reference>
          <reference field="22" count="1" selected="0">
            <x v="4"/>
          </reference>
        </references>
      </pivotArea>
    </format>
    <format dxfId="281">
      <pivotArea dataOnly="0" labelOnly="1" outline="0" fieldPosition="0">
        <references count="5">
          <reference field="0" count="1" selected="0">
            <x v="35"/>
          </reference>
          <reference field="3" count="1" selected="0">
            <x v="33"/>
          </reference>
          <reference field="17" count="1">
            <x v="33"/>
          </reference>
          <reference field="18" count="1" selected="0">
            <x v="26"/>
          </reference>
          <reference field="22" count="1" selected="0">
            <x v="2"/>
          </reference>
        </references>
      </pivotArea>
    </format>
    <format dxfId="280">
      <pivotArea dataOnly="0" labelOnly="1" outline="0" fieldPosition="0">
        <references count="5">
          <reference field="0" count="1" selected="0">
            <x v="36"/>
          </reference>
          <reference field="3" count="1" selected="0">
            <x v="34"/>
          </reference>
          <reference field="17" count="1">
            <x v="34"/>
          </reference>
          <reference field="18" count="1" selected="0">
            <x v="27"/>
          </reference>
          <reference field="22" count="1" selected="0">
            <x v="2"/>
          </reference>
        </references>
      </pivotArea>
    </format>
    <format dxfId="279">
      <pivotArea dataOnly="0" labelOnly="1" outline="0" fieldPosition="0">
        <references count="5">
          <reference field="0" count="1" selected="0">
            <x v="37"/>
          </reference>
          <reference field="3" count="1" selected="0">
            <x v="35"/>
          </reference>
          <reference field="17" count="1">
            <x v="25"/>
          </reference>
          <reference field="18" count="1" selected="0">
            <x v="28"/>
          </reference>
          <reference field="22" count="1" selected="0">
            <x v="2"/>
          </reference>
        </references>
      </pivotArea>
    </format>
    <format dxfId="278">
      <pivotArea dataOnly="0" labelOnly="1" outline="0" fieldPosition="0">
        <references count="5">
          <reference field="0" count="1" selected="0">
            <x v="39"/>
          </reference>
          <reference field="3" count="1" selected="0">
            <x v="36"/>
          </reference>
          <reference field="17" count="1">
            <x v="37"/>
          </reference>
          <reference field="18" count="1" selected="0">
            <x v="29"/>
          </reference>
          <reference field="22" count="1" selected="0">
            <x v="1"/>
          </reference>
        </references>
      </pivotArea>
    </format>
    <format dxfId="277">
      <pivotArea dataOnly="0" labelOnly="1" outline="0" fieldPosition="0">
        <references count="5">
          <reference field="0" count="1" selected="0">
            <x v="44"/>
          </reference>
          <reference field="3" count="1" selected="0">
            <x v="38"/>
          </reference>
          <reference field="17" count="1">
            <x v="39"/>
          </reference>
          <reference field="18" count="1" selected="0">
            <x v="30"/>
          </reference>
          <reference field="22" count="1" selected="0">
            <x v="2"/>
          </reference>
        </references>
      </pivotArea>
    </format>
    <format dxfId="276">
      <pivotArea dataOnly="0" labelOnly="1" outline="0" fieldPosition="0">
        <references count="5">
          <reference field="0" count="1" selected="0">
            <x v="45"/>
          </reference>
          <reference field="3" count="1" selected="0">
            <x v="39"/>
          </reference>
          <reference field="17" count="1">
            <x v="43"/>
          </reference>
          <reference field="18" count="1" selected="0">
            <x v="31"/>
          </reference>
          <reference field="22" count="1" selected="0">
            <x v="2"/>
          </reference>
        </references>
      </pivotArea>
    </format>
    <format dxfId="275">
      <pivotArea dataOnly="0" labelOnly="1" outline="0" fieldPosition="0">
        <references count="5">
          <reference field="0" count="1" selected="0">
            <x v="49"/>
          </reference>
          <reference field="3" count="1" selected="0">
            <x v="40"/>
          </reference>
          <reference field="17" count="1">
            <x v="44"/>
          </reference>
          <reference field="18" count="1" selected="0">
            <x v="32"/>
          </reference>
          <reference field="22" count="1" selected="0">
            <x v="1"/>
          </reference>
        </references>
      </pivotArea>
    </format>
    <format dxfId="274">
      <pivotArea dataOnly="0" labelOnly="1" outline="0" fieldPosition="0">
        <references count="5">
          <reference field="0" count="1" selected="0">
            <x v="50"/>
          </reference>
          <reference field="3" count="1" selected="0">
            <x v="41"/>
          </reference>
          <reference field="17" count="1">
            <x v="45"/>
          </reference>
          <reference field="18" count="1" selected="0">
            <x v="33"/>
          </reference>
          <reference field="22" count="1" selected="0">
            <x v="4"/>
          </reference>
        </references>
      </pivotArea>
    </format>
    <format dxfId="273">
      <pivotArea dataOnly="0" labelOnly="1" outline="0" fieldPosition="0">
        <references count="5">
          <reference field="0" count="1" selected="0">
            <x v="54"/>
          </reference>
          <reference field="3" count="1" selected="0">
            <x v="42"/>
          </reference>
          <reference field="17" count="1">
            <x v="51"/>
          </reference>
          <reference field="18" count="1" selected="0">
            <x v="34"/>
          </reference>
          <reference field="22" count="1" selected="0">
            <x v="1"/>
          </reference>
        </references>
      </pivotArea>
    </format>
    <format dxfId="272">
      <pivotArea dataOnly="0" labelOnly="1" outline="0" fieldPosition="0">
        <references count="5">
          <reference field="0" count="1" selected="0">
            <x v="55"/>
          </reference>
          <reference field="3" count="1" selected="0">
            <x v="43"/>
          </reference>
          <reference field="17" count="1">
            <x v="50"/>
          </reference>
          <reference field="18" count="1" selected="0">
            <x v="35"/>
          </reference>
          <reference field="22" count="1" selected="0">
            <x v="2"/>
          </reference>
        </references>
      </pivotArea>
    </format>
    <format dxfId="271">
      <pivotArea dataOnly="0" labelOnly="1" outline="0" fieldPosition="0">
        <references count="5">
          <reference field="0" count="1" selected="0">
            <x v="56"/>
          </reference>
          <reference field="3" count="1" selected="0">
            <x v="44"/>
          </reference>
          <reference field="17" count="1">
            <x v="52"/>
          </reference>
          <reference field="18" count="1" selected="0">
            <x v="36"/>
          </reference>
          <reference field="22" count="1" selected="0">
            <x v="2"/>
          </reference>
        </references>
      </pivotArea>
    </format>
    <format dxfId="270">
      <pivotArea dataOnly="0" labelOnly="1" outline="0" fieldPosition="0">
        <references count="5">
          <reference field="0" count="1" selected="0">
            <x v="57"/>
          </reference>
          <reference field="3" count="1" selected="0">
            <x v="45"/>
          </reference>
          <reference field="17" count="1">
            <x v="49"/>
          </reference>
          <reference field="18" count="1" selected="0">
            <x v="71"/>
          </reference>
          <reference field="22" count="1" selected="0">
            <x v="1"/>
          </reference>
        </references>
      </pivotArea>
    </format>
    <format dxfId="269">
      <pivotArea dataOnly="0" labelOnly="1" outline="0" fieldPosition="0">
        <references count="5">
          <reference field="0" count="1" selected="0">
            <x v="61"/>
          </reference>
          <reference field="3" count="1" selected="0">
            <x v="46"/>
          </reference>
          <reference field="17" count="1">
            <x v="53"/>
          </reference>
          <reference field="18" count="1" selected="0">
            <x v="37"/>
          </reference>
          <reference field="22" count="1" selected="0">
            <x v="4"/>
          </reference>
        </references>
      </pivotArea>
    </format>
    <format dxfId="268">
      <pivotArea dataOnly="0" labelOnly="1" outline="0" fieldPosition="0">
        <references count="5">
          <reference field="0" count="1" selected="0">
            <x v="62"/>
          </reference>
          <reference field="3" count="1" selected="0">
            <x v="47"/>
          </reference>
          <reference field="17" count="1">
            <x v="54"/>
          </reference>
          <reference field="18" count="1" selected="0">
            <x v="38"/>
          </reference>
          <reference field="22" count="1" selected="0">
            <x v="4"/>
          </reference>
        </references>
      </pivotArea>
    </format>
    <format dxfId="267">
      <pivotArea dataOnly="0" labelOnly="1" outline="0" fieldPosition="0">
        <references count="5">
          <reference field="0" count="1" selected="0">
            <x v="65"/>
          </reference>
          <reference field="3" count="1" selected="0">
            <x v="48"/>
          </reference>
          <reference field="17" count="1">
            <x v="38"/>
          </reference>
          <reference field="18" count="1" selected="0">
            <x v="42"/>
          </reference>
          <reference field="22" count="1" selected="0">
            <x v="1"/>
          </reference>
        </references>
      </pivotArea>
    </format>
    <format dxfId="266">
      <pivotArea dataOnly="0" labelOnly="1" outline="0" fieldPosition="0">
        <references count="5">
          <reference field="0" count="1" selected="0">
            <x v="66"/>
          </reference>
          <reference field="3" count="1" selected="0">
            <x v="49"/>
          </reference>
          <reference field="17" count="1">
            <x v="56"/>
          </reference>
          <reference field="18" count="1" selected="0">
            <x v="39"/>
          </reference>
          <reference field="22" count="1" selected="0">
            <x v="1"/>
          </reference>
        </references>
      </pivotArea>
    </format>
    <format dxfId="265">
      <pivotArea dataOnly="0" labelOnly="1" outline="0" fieldPosition="0">
        <references count="5">
          <reference field="0" count="1" selected="0">
            <x v="67"/>
          </reference>
          <reference field="3" count="1" selected="0">
            <x v="50"/>
          </reference>
          <reference field="17" count="1">
            <x v="58"/>
          </reference>
          <reference field="18" count="1" selected="0">
            <x v="41"/>
          </reference>
          <reference field="22" count="1" selected="0">
            <x v="1"/>
          </reference>
        </references>
      </pivotArea>
    </format>
    <format dxfId="264">
      <pivotArea dataOnly="0" labelOnly="1" outline="0" fieldPosition="0">
        <references count="5">
          <reference field="0" count="1" selected="0">
            <x v="68"/>
          </reference>
          <reference field="3" count="1" selected="0">
            <x v="51"/>
          </reference>
          <reference field="17" count="1">
            <x v="40"/>
          </reference>
          <reference field="18" count="1" selected="0">
            <x v="40"/>
          </reference>
          <reference field="22" count="1" selected="0">
            <x v="1"/>
          </reference>
        </references>
      </pivotArea>
    </format>
    <format dxfId="263">
      <pivotArea dataOnly="0" labelOnly="1" outline="0" fieldPosition="0">
        <references count="5">
          <reference field="0" count="1" selected="0">
            <x v="69"/>
          </reference>
          <reference field="3" count="1" selected="0">
            <x v="52"/>
          </reference>
          <reference field="17" count="1">
            <x v="63"/>
          </reference>
          <reference field="18" count="1" selected="0">
            <x v="43"/>
          </reference>
          <reference field="22" count="1" selected="0">
            <x v="2"/>
          </reference>
        </references>
      </pivotArea>
    </format>
    <format dxfId="262">
      <pivotArea dataOnly="0" labelOnly="1" outline="0" fieldPosition="0">
        <references count="5">
          <reference field="0" count="1" selected="0">
            <x v="70"/>
          </reference>
          <reference field="3" count="1" selected="0">
            <x v="53"/>
          </reference>
          <reference field="17" count="1">
            <x v="64"/>
          </reference>
          <reference field="18" count="1" selected="0">
            <x v="44"/>
          </reference>
          <reference field="22" count="1" selected="0">
            <x v="1"/>
          </reference>
        </references>
      </pivotArea>
    </format>
    <format dxfId="261">
      <pivotArea dataOnly="0" labelOnly="1" outline="0" fieldPosition="0">
        <references count="5">
          <reference field="0" count="1" selected="0">
            <x v="71"/>
          </reference>
          <reference field="3" count="1" selected="0">
            <x v="54"/>
          </reference>
          <reference field="17" count="1">
            <x v="59"/>
          </reference>
          <reference field="18" count="1" selected="0">
            <x v="71"/>
          </reference>
          <reference field="22" count="1" selected="0">
            <x v="4"/>
          </reference>
        </references>
      </pivotArea>
    </format>
    <format dxfId="260">
      <pivotArea dataOnly="0" labelOnly="1" outline="0" fieldPosition="0">
        <references count="5">
          <reference field="0" count="1" selected="0">
            <x v="72"/>
          </reference>
          <reference field="3" count="1" selected="0">
            <x v="55"/>
          </reference>
          <reference field="17" count="1">
            <x v="62"/>
          </reference>
          <reference field="18" count="1" selected="0">
            <x v="71"/>
          </reference>
          <reference field="22" count="1" selected="0">
            <x v="1"/>
          </reference>
        </references>
      </pivotArea>
    </format>
    <format dxfId="259">
      <pivotArea dataOnly="0" labelOnly="1" outline="0" fieldPosition="0">
        <references count="5">
          <reference field="0" count="1" selected="0">
            <x v="75"/>
          </reference>
          <reference field="3" count="1" selected="0">
            <x v="56"/>
          </reference>
          <reference field="17" count="1">
            <x v="65"/>
          </reference>
          <reference field="18" count="1" selected="0">
            <x v="45"/>
          </reference>
          <reference field="22" count="1" selected="0">
            <x v="2"/>
          </reference>
        </references>
      </pivotArea>
    </format>
    <format dxfId="258">
      <pivotArea dataOnly="0" labelOnly="1" outline="0" fieldPosition="0">
        <references count="5">
          <reference field="0" count="1" selected="0">
            <x v="76"/>
          </reference>
          <reference field="3" count="1" selected="0">
            <x v="57"/>
          </reference>
          <reference field="17" count="1">
            <x v="61"/>
          </reference>
          <reference field="18" count="1" selected="0">
            <x v="46"/>
          </reference>
          <reference field="22" count="1" selected="0">
            <x v="4"/>
          </reference>
        </references>
      </pivotArea>
    </format>
    <format dxfId="257">
      <pivotArea dataOnly="0" labelOnly="1" outline="0" fieldPosition="0">
        <references count="5">
          <reference field="0" count="1" selected="0">
            <x v="77"/>
          </reference>
          <reference field="3" count="1" selected="0">
            <x v="58"/>
          </reference>
          <reference field="17" count="1">
            <x v="68"/>
          </reference>
          <reference field="18" count="1" selected="0">
            <x v="47"/>
          </reference>
          <reference field="22" count="1" selected="0">
            <x v="4"/>
          </reference>
        </references>
      </pivotArea>
    </format>
    <format dxfId="256">
      <pivotArea dataOnly="0" labelOnly="1" outline="0" fieldPosition="0">
        <references count="5">
          <reference field="0" count="1" selected="0">
            <x v="78"/>
          </reference>
          <reference field="3" count="1" selected="0">
            <x v="59"/>
          </reference>
          <reference field="17" count="1">
            <x v="69"/>
          </reference>
          <reference field="18" count="1" selected="0">
            <x v="48"/>
          </reference>
          <reference field="22" count="1" selected="0">
            <x v="4"/>
          </reference>
        </references>
      </pivotArea>
    </format>
    <format dxfId="255">
      <pivotArea dataOnly="0" labelOnly="1" outline="0" fieldPosition="0">
        <references count="5">
          <reference field="0" count="1" selected="0">
            <x v="79"/>
          </reference>
          <reference field="3" count="1" selected="0">
            <x v="60"/>
          </reference>
          <reference field="17" count="1">
            <x v="67"/>
          </reference>
          <reference field="18" count="1" selected="0">
            <x v="49"/>
          </reference>
          <reference field="22" count="1" selected="0">
            <x v="1"/>
          </reference>
        </references>
      </pivotArea>
    </format>
    <format dxfId="254">
      <pivotArea dataOnly="0" labelOnly="1" outline="0" fieldPosition="0">
        <references count="5">
          <reference field="0" count="1" selected="0">
            <x v="80"/>
          </reference>
          <reference field="3" count="1" selected="0">
            <x v="61"/>
          </reference>
          <reference field="17" count="1">
            <x v="71"/>
          </reference>
          <reference field="18" count="1" selected="0">
            <x v="50"/>
          </reference>
          <reference field="22" count="1" selected="0">
            <x v="1"/>
          </reference>
        </references>
      </pivotArea>
    </format>
    <format dxfId="253">
      <pivotArea dataOnly="0" labelOnly="1" outline="0" fieldPosition="0">
        <references count="5">
          <reference field="0" count="1" selected="0">
            <x v="81"/>
          </reference>
          <reference field="3" count="1" selected="0">
            <x v="62"/>
          </reference>
          <reference field="17" count="1">
            <x v="73"/>
          </reference>
          <reference field="18" count="1" selected="0">
            <x v="51"/>
          </reference>
          <reference field="22" count="1" selected="0">
            <x v="1"/>
          </reference>
        </references>
      </pivotArea>
    </format>
    <format dxfId="252">
      <pivotArea dataOnly="0" labelOnly="1" outline="0" fieldPosition="0">
        <references count="5">
          <reference field="0" count="1" selected="0">
            <x v="83"/>
          </reference>
          <reference field="3" count="1" selected="0">
            <x v="63"/>
          </reference>
          <reference field="17" count="1">
            <x v="36"/>
          </reference>
          <reference field="18" count="1" selected="0">
            <x v="52"/>
          </reference>
          <reference field="22" count="1" selected="0">
            <x v="2"/>
          </reference>
        </references>
      </pivotArea>
    </format>
    <format dxfId="251">
      <pivotArea dataOnly="0" labelOnly="1" outline="0" fieldPosition="0">
        <references count="5">
          <reference field="0" count="1" selected="0">
            <x v="84"/>
          </reference>
          <reference field="3" count="1" selected="0">
            <x v="64"/>
          </reference>
          <reference field="17" count="1">
            <x v="74"/>
          </reference>
          <reference field="18" count="1" selected="0">
            <x v="53"/>
          </reference>
          <reference field="22" count="1" selected="0">
            <x v="1"/>
          </reference>
        </references>
      </pivotArea>
    </format>
    <format dxfId="250">
      <pivotArea dataOnly="0" labelOnly="1" outline="0" fieldPosition="0">
        <references count="5">
          <reference field="0" count="1" selected="0">
            <x v="85"/>
          </reference>
          <reference field="3" count="1" selected="0">
            <x v="65"/>
          </reference>
          <reference field="17" count="1">
            <x v="75"/>
          </reference>
          <reference field="18" count="1" selected="0">
            <x v="54"/>
          </reference>
          <reference field="22" count="1" selected="0">
            <x v="2"/>
          </reference>
        </references>
      </pivotArea>
    </format>
    <format dxfId="249">
      <pivotArea dataOnly="0" labelOnly="1" outline="0" fieldPosition="0">
        <references count="5">
          <reference field="0" count="1" selected="0">
            <x v="86"/>
          </reference>
          <reference field="3" count="1" selected="0">
            <x v="66"/>
          </reference>
          <reference field="17" count="1">
            <x v="60"/>
          </reference>
          <reference field="18" count="1" selected="0">
            <x v="55"/>
          </reference>
          <reference field="22" count="1" selected="0">
            <x v="2"/>
          </reference>
        </references>
      </pivotArea>
    </format>
    <format dxfId="248">
      <pivotArea dataOnly="0" labelOnly="1" outline="0" fieldPosition="0">
        <references count="5">
          <reference field="0" count="1" selected="0">
            <x v="87"/>
          </reference>
          <reference field="3" count="1" selected="0">
            <x v="67"/>
          </reference>
          <reference field="17" count="1">
            <x v="77"/>
          </reference>
          <reference field="18" count="1" selected="0">
            <x v="56"/>
          </reference>
          <reference field="22" count="1" selected="0">
            <x v="2"/>
          </reference>
        </references>
      </pivotArea>
    </format>
    <format dxfId="247">
      <pivotArea dataOnly="0" labelOnly="1" outline="0" fieldPosition="0">
        <references count="5">
          <reference field="0" count="1" selected="0">
            <x v="88"/>
          </reference>
          <reference field="3" count="1" selected="0">
            <x v="68"/>
          </reference>
          <reference field="17" count="1">
            <x v="143"/>
          </reference>
          <reference field="18" count="1" selected="0">
            <x v="48"/>
          </reference>
          <reference field="22" count="1" selected="0">
            <x v="4"/>
          </reference>
        </references>
      </pivotArea>
    </format>
    <format dxfId="246">
      <pivotArea dataOnly="0" labelOnly="1" outline="0" fieldPosition="0">
        <references count="5">
          <reference field="0" count="1" selected="0">
            <x v="91"/>
          </reference>
          <reference field="3" count="1" selected="0">
            <x v="69"/>
          </reference>
          <reference field="17" count="1">
            <x v="57"/>
          </reference>
          <reference field="18" count="1" selected="0">
            <x v="57"/>
          </reference>
          <reference field="22" count="1" selected="0">
            <x v="2"/>
          </reference>
        </references>
      </pivotArea>
    </format>
    <format dxfId="245">
      <pivotArea dataOnly="0" labelOnly="1" outline="0" fieldPosition="0">
        <references count="5">
          <reference field="0" count="1" selected="0">
            <x v="92"/>
          </reference>
          <reference field="3" count="1" selected="0">
            <x v="70"/>
          </reference>
          <reference field="17" count="1">
            <x v="42"/>
          </reference>
          <reference field="18" count="1" selected="0">
            <x v="58"/>
          </reference>
          <reference field="22" count="1" selected="0">
            <x v="1"/>
          </reference>
        </references>
      </pivotArea>
    </format>
    <format dxfId="244">
      <pivotArea dataOnly="0" labelOnly="1" outline="0" fieldPosition="0">
        <references count="5">
          <reference field="0" count="1" selected="0">
            <x v="93"/>
          </reference>
          <reference field="3" count="1" selected="0">
            <x v="71"/>
          </reference>
          <reference field="17" count="1">
            <x v="79"/>
          </reference>
          <reference field="18" count="1" selected="0">
            <x v="59"/>
          </reference>
          <reference field="22" count="1" selected="0">
            <x v="2"/>
          </reference>
        </references>
      </pivotArea>
    </format>
    <format dxfId="243">
      <pivotArea dataOnly="0" labelOnly="1" outline="0" fieldPosition="0">
        <references count="5">
          <reference field="0" count="1" selected="0">
            <x v="94"/>
          </reference>
          <reference field="3" count="1" selected="0">
            <x v="72"/>
          </reference>
          <reference field="17" count="1">
            <x v="80"/>
          </reference>
          <reference field="18" count="1" selected="0">
            <x v="60"/>
          </reference>
          <reference field="22" count="1" selected="0">
            <x v="2"/>
          </reference>
        </references>
      </pivotArea>
    </format>
    <format dxfId="242">
      <pivotArea dataOnly="0" labelOnly="1" outline="0" fieldPosition="0">
        <references count="5">
          <reference field="0" count="1" selected="0">
            <x v="95"/>
          </reference>
          <reference field="3" count="1" selected="0">
            <x v="73"/>
          </reference>
          <reference field="17" count="1">
            <x v="81"/>
          </reference>
          <reference field="18" count="1" selected="0">
            <x v="61"/>
          </reference>
          <reference field="22" count="1" selected="0">
            <x v="4"/>
          </reference>
        </references>
      </pivotArea>
    </format>
    <format dxfId="241">
      <pivotArea dataOnly="0" labelOnly="1" outline="0" fieldPosition="0">
        <references count="5">
          <reference field="0" count="1" selected="0">
            <x v="96"/>
          </reference>
          <reference field="3" count="1" selected="0">
            <x v="74"/>
          </reference>
          <reference field="17" count="1">
            <x v="84"/>
          </reference>
          <reference field="18" count="1" selected="0">
            <x v="62"/>
          </reference>
          <reference field="22" count="1" selected="0">
            <x v="1"/>
          </reference>
        </references>
      </pivotArea>
    </format>
    <format dxfId="240">
      <pivotArea dataOnly="0" labelOnly="1" outline="0" fieldPosition="0">
        <references count="5">
          <reference field="0" count="1" selected="0">
            <x v="97"/>
          </reference>
          <reference field="3" count="1" selected="0">
            <x v="75"/>
          </reference>
          <reference field="17" count="1">
            <x v="83"/>
          </reference>
          <reference field="18" count="1" selected="0">
            <x v="71"/>
          </reference>
          <reference field="22" count="1" selected="0">
            <x v="4"/>
          </reference>
        </references>
      </pivotArea>
    </format>
    <format dxfId="239">
      <pivotArea dataOnly="0" labelOnly="1" outline="0" fieldPosition="0">
        <references count="5">
          <reference field="0" count="1" selected="0">
            <x v="98"/>
          </reference>
          <reference field="3" count="1" selected="0">
            <x v="76"/>
          </reference>
          <reference field="17" count="1">
            <x v="138"/>
          </reference>
          <reference field="18" count="1" selected="0">
            <x v="71"/>
          </reference>
          <reference field="22" count="1" selected="0">
            <x v="2"/>
          </reference>
        </references>
      </pivotArea>
    </format>
    <format dxfId="238">
      <pivotArea dataOnly="0" labelOnly="1" outline="0" fieldPosition="0">
        <references count="5">
          <reference field="0" count="1" selected="0">
            <x v="100"/>
          </reference>
          <reference field="3" count="1" selected="0">
            <x v="77"/>
          </reference>
          <reference field="17" count="1">
            <x v="78"/>
          </reference>
          <reference field="18" count="1" selected="0">
            <x v="63"/>
          </reference>
          <reference field="22" count="1" selected="0">
            <x v="4"/>
          </reference>
        </references>
      </pivotArea>
    </format>
    <format dxfId="237">
      <pivotArea dataOnly="0" labelOnly="1" outline="0" fieldPosition="0">
        <references count="5">
          <reference field="0" count="1" selected="0">
            <x v="101"/>
          </reference>
          <reference field="3" count="1" selected="0">
            <x v="78"/>
          </reference>
          <reference field="17" count="1">
            <x v="82"/>
          </reference>
          <reference field="18" count="1" selected="0">
            <x v="64"/>
          </reference>
          <reference field="22" count="1" selected="0">
            <x v="4"/>
          </reference>
        </references>
      </pivotArea>
    </format>
    <format dxfId="236">
      <pivotArea dataOnly="0" labelOnly="1" outline="0" fieldPosition="0">
        <references count="5">
          <reference field="0" count="1" selected="0">
            <x v="102"/>
          </reference>
          <reference field="3" count="1" selected="0">
            <x v="79"/>
          </reference>
          <reference field="17" count="1">
            <x v="76"/>
          </reference>
          <reference field="18" count="1" selected="0">
            <x v="65"/>
          </reference>
          <reference field="22" count="1" selected="0">
            <x v="4"/>
          </reference>
        </references>
      </pivotArea>
    </format>
    <format dxfId="235">
      <pivotArea dataOnly="0" labelOnly="1" outline="0" fieldPosition="0">
        <references count="5">
          <reference field="0" count="1" selected="0">
            <x v="103"/>
          </reference>
          <reference field="3" count="1" selected="0">
            <x v="80"/>
          </reference>
          <reference field="17" count="1">
            <x v="4"/>
          </reference>
          <reference field="18" count="1" selected="0">
            <x v="66"/>
          </reference>
          <reference field="22" count="1" selected="0">
            <x v="4"/>
          </reference>
        </references>
      </pivotArea>
    </format>
    <format dxfId="234">
      <pivotArea dataOnly="0" labelOnly="1" outline="0" fieldPosition="0">
        <references count="5">
          <reference field="0" count="1" selected="0">
            <x v="104"/>
          </reference>
          <reference field="3" count="1" selected="0">
            <x v="81"/>
          </reference>
          <reference field="17" count="1">
            <x v="86"/>
          </reference>
          <reference field="18" count="1" selected="0">
            <x v="66"/>
          </reference>
          <reference field="22" count="1" selected="0">
            <x v="1"/>
          </reference>
        </references>
      </pivotArea>
    </format>
    <format dxfId="233">
      <pivotArea dataOnly="0" labelOnly="1" outline="0" fieldPosition="0">
        <references count="5">
          <reference field="0" count="1" selected="0">
            <x v="105"/>
          </reference>
          <reference field="3" count="1" selected="0">
            <x v="82"/>
          </reference>
          <reference field="17" count="1">
            <x v="87"/>
          </reference>
          <reference field="18" count="1" selected="0">
            <x v="67"/>
          </reference>
          <reference field="22" count="1" selected="0">
            <x v="2"/>
          </reference>
        </references>
      </pivotArea>
    </format>
    <format dxfId="232">
      <pivotArea dataOnly="0" labelOnly="1" outline="0" fieldPosition="0">
        <references count="5">
          <reference field="0" count="1" selected="0">
            <x v="106"/>
          </reference>
          <reference field="3" count="1" selected="0">
            <x v="83"/>
          </reference>
          <reference field="17" count="1">
            <x v="70"/>
          </reference>
          <reference field="18" count="1" selected="0">
            <x v="68"/>
          </reference>
          <reference field="22" count="1" selected="0">
            <x v="4"/>
          </reference>
        </references>
      </pivotArea>
    </format>
    <format dxfId="231">
      <pivotArea dataOnly="0" labelOnly="1" outline="0" fieldPosition="0">
        <references count="5">
          <reference field="0" count="1" selected="0">
            <x v="107"/>
          </reference>
          <reference field="3" count="1" selected="0">
            <x v="84"/>
          </reference>
          <reference field="17" count="1">
            <x v="88"/>
          </reference>
          <reference field="18" count="1" selected="0">
            <x v="69"/>
          </reference>
          <reference field="22" count="1" selected="0">
            <x v="1"/>
          </reference>
        </references>
      </pivotArea>
    </format>
    <format dxfId="230">
      <pivotArea dataOnly="0" labelOnly="1" outline="0" fieldPosition="0">
        <references count="5">
          <reference field="0" count="1" selected="0">
            <x v="108"/>
          </reference>
          <reference field="3" count="1" selected="0">
            <x v="85"/>
          </reference>
          <reference field="17" count="1">
            <x v="85"/>
          </reference>
          <reference field="18" count="1" selected="0">
            <x v="71"/>
          </reference>
          <reference field="22" count="1" selected="0">
            <x v="1"/>
          </reference>
        </references>
      </pivotArea>
    </format>
    <format dxfId="229">
      <pivotArea dataOnly="0" labelOnly="1" outline="0" fieldPosition="0">
        <references count="5">
          <reference field="0" count="1" selected="0">
            <x v="109"/>
          </reference>
          <reference field="3" count="1" selected="0">
            <x v="86"/>
          </reference>
          <reference field="17" count="1">
            <x v="144"/>
          </reference>
          <reference field="18" count="1" selected="0">
            <x v="71"/>
          </reference>
          <reference field="22" count="1" selected="0">
            <x v="1"/>
          </reference>
        </references>
      </pivotArea>
    </format>
    <format dxfId="228">
      <pivotArea dataOnly="0" labelOnly="1" outline="0" fieldPosition="0">
        <references count="5">
          <reference field="0" count="1" selected="0">
            <x v="112"/>
          </reference>
          <reference field="3" count="1" selected="0">
            <x v="87"/>
          </reference>
          <reference field="17" count="1">
            <x v="90"/>
          </reference>
          <reference field="18" count="1" selected="0">
            <x v="70"/>
          </reference>
          <reference field="22" count="1" selected="0">
            <x v="2"/>
          </reference>
        </references>
      </pivotArea>
    </format>
    <format dxfId="227">
      <pivotArea dataOnly="0" labelOnly="1" outline="0" fieldPosition="0">
        <references count="5">
          <reference field="0" count="1" selected="0">
            <x v="113"/>
          </reference>
          <reference field="3" count="1" selected="0">
            <x v="88"/>
          </reference>
          <reference field="17" count="1">
            <x v="135"/>
          </reference>
          <reference field="18" count="1" selected="0">
            <x v="79"/>
          </reference>
          <reference field="22" count="1" selected="0">
            <x v="4"/>
          </reference>
        </references>
      </pivotArea>
    </format>
    <format dxfId="226">
      <pivotArea dataOnly="0" labelOnly="1" outline="0" fieldPosition="0">
        <references count="5">
          <reference field="0" count="1" selected="0">
            <x v="114"/>
          </reference>
          <reference field="3" count="1" selected="0">
            <x v="89"/>
          </reference>
          <reference field="17" count="1">
            <x v="136"/>
          </reference>
          <reference field="18" count="1" selected="0">
            <x v="80"/>
          </reference>
          <reference field="22" count="1" selected="0">
            <x v="4"/>
          </reference>
        </references>
      </pivotArea>
    </format>
    <format dxfId="225">
      <pivotArea dataOnly="0" labelOnly="1" outline="0" fieldPosition="0">
        <references count="5">
          <reference field="0" count="1" selected="0">
            <x v="115"/>
          </reference>
          <reference field="3" count="1" selected="0">
            <x v="90"/>
          </reference>
          <reference field="17" count="1">
            <x v="137"/>
          </reference>
          <reference field="18" count="1" selected="0">
            <x v="71"/>
          </reference>
          <reference field="22" count="1" selected="0">
            <x v="2"/>
          </reference>
        </references>
      </pivotArea>
    </format>
    <format dxfId="224">
      <pivotArea dataOnly="0" labelOnly="1" outline="0" fieldPosition="0">
        <references count="5">
          <reference field="0" count="1" selected="0">
            <x v="116"/>
          </reference>
          <reference field="3" count="1" selected="0">
            <x v="91"/>
          </reference>
          <reference field="17" count="1">
            <x v="72"/>
          </reference>
          <reference field="18" count="1" selected="0">
            <x v="71"/>
          </reference>
          <reference field="22" count="1" selected="0">
            <x v="4"/>
          </reference>
        </references>
      </pivotArea>
    </format>
    <format dxfId="223">
      <pivotArea dataOnly="0" labelOnly="1" outline="0" fieldPosition="0">
        <references count="5">
          <reference field="0" count="1" selected="0">
            <x v="117"/>
          </reference>
          <reference field="3" count="1" selected="0">
            <x v="92"/>
          </reference>
          <reference field="17" count="1">
            <x v="89"/>
          </reference>
          <reference field="18" count="1" selected="0">
            <x v="71"/>
          </reference>
          <reference field="22" count="1" selected="0">
            <x v="2"/>
          </reference>
        </references>
      </pivotArea>
    </format>
    <format dxfId="222">
      <pivotArea dataOnly="0" labelOnly="1" outline="0" fieldPosition="0">
        <references count="5">
          <reference field="0" count="1" selected="0">
            <x v="119"/>
          </reference>
          <reference field="3" count="1" selected="0">
            <x v="94"/>
          </reference>
          <reference field="17" count="1">
            <x v="120"/>
          </reference>
          <reference field="18" count="1" selected="0">
            <x v="71"/>
          </reference>
          <reference field="22" count="1" selected="0">
            <x v="2"/>
          </reference>
        </references>
      </pivotArea>
    </format>
    <format dxfId="221">
      <pivotArea dataOnly="0" labelOnly="1" outline="0" fieldPosition="0">
        <references count="5">
          <reference field="0" count="1" selected="0">
            <x v="120"/>
          </reference>
          <reference field="3" count="1" selected="0">
            <x v="95"/>
          </reference>
          <reference field="17" count="1">
            <x v="94"/>
          </reference>
          <reference field="18" count="1" selected="0">
            <x v="71"/>
          </reference>
          <reference field="22" count="1" selected="0">
            <x v="1"/>
          </reference>
        </references>
      </pivotArea>
    </format>
    <format dxfId="220">
      <pivotArea dataOnly="0" labelOnly="1" outline="0" fieldPosition="0">
        <references count="5">
          <reference field="0" count="1" selected="0">
            <x v="121"/>
          </reference>
          <reference field="3" count="1" selected="0">
            <x v="96"/>
          </reference>
          <reference field="17" count="1">
            <x v="95"/>
          </reference>
          <reference field="18" count="1" selected="0">
            <x v="72"/>
          </reference>
          <reference field="22" count="1" selected="0">
            <x v="4"/>
          </reference>
        </references>
      </pivotArea>
    </format>
    <format dxfId="219">
      <pivotArea dataOnly="0" labelOnly="1" outline="0" fieldPosition="0">
        <references count="5">
          <reference field="0" count="1" selected="0">
            <x v="122"/>
          </reference>
          <reference field="3" count="1" selected="0">
            <x v="97"/>
          </reference>
          <reference field="17" count="1">
            <x v="99"/>
          </reference>
          <reference field="18" count="1" selected="0">
            <x v="83"/>
          </reference>
          <reference field="22" count="1" selected="0">
            <x v="2"/>
          </reference>
        </references>
      </pivotArea>
    </format>
    <format dxfId="218">
      <pivotArea dataOnly="0" labelOnly="1" outline="0" fieldPosition="0">
        <references count="5">
          <reference field="0" count="1" selected="0">
            <x v="123"/>
          </reference>
          <reference field="3" count="1" selected="0">
            <x v="98"/>
          </reference>
          <reference field="17" count="1">
            <x v="97"/>
          </reference>
          <reference field="18" count="1" selected="0">
            <x v="71"/>
          </reference>
          <reference field="22" count="1" selected="0">
            <x v="2"/>
          </reference>
        </references>
      </pivotArea>
    </format>
    <format dxfId="217">
      <pivotArea dataOnly="0" labelOnly="1" outline="0" fieldPosition="0">
        <references count="5">
          <reference field="0" count="1" selected="0">
            <x v="124"/>
          </reference>
          <reference field="3" count="1" selected="0">
            <x v="99"/>
          </reference>
          <reference field="17" count="1">
            <x v="98"/>
          </reference>
          <reference field="18" count="1" selected="0">
            <x v="73"/>
          </reference>
          <reference field="22" count="1" selected="0">
            <x v="2"/>
          </reference>
        </references>
      </pivotArea>
    </format>
    <format dxfId="216">
      <pivotArea dataOnly="0" labelOnly="1" outline="0" fieldPosition="0">
        <references count="5">
          <reference field="0" count="1" selected="0">
            <x v="125"/>
          </reference>
          <reference field="3" count="1" selected="0">
            <x v="100"/>
          </reference>
          <reference field="17" count="1">
            <x v="121"/>
          </reference>
          <reference field="18" count="1" selected="0">
            <x v="71"/>
          </reference>
          <reference field="22" count="1" selected="0">
            <x v="4"/>
          </reference>
        </references>
      </pivotArea>
    </format>
    <format dxfId="215">
      <pivotArea dataOnly="0" labelOnly="1" outline="0" fieldPosition="0">
        <references count="5">
          <reference field="0" count="1" selected="0">
            <x v="126"/>
          </reference>
          <reference field="3" count="1" selected="0">
            <x v="101"/>
          </reference>
          <reference field="17" count="1">
            <x v="122"/>
          </reference>
          <reference field="18" count="1" selected="0">
            <x v="71"/>
          </reference>
          <reference field="22" count="1" selected="0">
            <x v="4"/>
          </reference>
        </references>
      </pivotArea>
    </format>
    <format dxfId="214">
      <pivotArea dataOnly="0" labelOnly="1" outline="0" fieldPosition="0">
        <references count="5">
          <reference field="0" count="1" selected="0">
            <x v="127"/>
          </reference>
          <reference field="3" count="1" selected="0">
            <x v="102"/>
          </reference>
          <reference field="17" count="1">
            <x v="123"/>
          </reference>
          <reference field="18" count="1" selected="0">
            <x v="71"/>
          </reference>
          <reference field="22" count="1" selected="0">
            <x v="2"/>
          </reference>
        </references>
      </pivotArea>
    </format>
    <format dxfId="213">
      <pivotArea dataOnly="0" labelOnly="1" outline="0" fieldPosition="0">
        <references count="5">
          <reference field="0" count="1" selected="0">
            <x v="128"/>
          </reference>
          <reference field="3" count="1" selected="0">
            <x v="103"/>
          </reference>
          <reference field="17" count="1">
            <x v="124"/>
          </reference>
          <reference field="18" count="1" selected="0">
            <x v="71"/>
          </reference>
          <reference field="22" count="1" selected="0">
            <x v="2"/>
          </reference>
        </references>
      </pivotArea>
    </format>
    <format dxfId="212">
      <pivotArea dataOnly="0" labelOnly="1" outline="0" fieldPosition="0">
        <references count="5">
          <reference field="0" count="1" selected="0">
            <x v="129"/>
          </reference>
          <reference field="3" count="1" selected="0">
            <x v="104"/>
          </reference>
          <reference field="17" count="1">
            <x v="125"/>
          </reference>
          <reference field="18" count="1" selected="0">
            <x v="71"/>
          </reference>
          <reference field="22" count="1" selected="0">
            <x v="4"/>
          </reference>
        </references>
      </pivotArea>
    </format>
    <format dxfId="211">
      <pivotArea dataOnly="0" labelOnly="1" outline="0" fieldPosition="0">
        <references count="5">
          <reference field="0" count="1" selected="0">
            <x v="130"/>
          </reference>
          <reference field="3" count="1" selected="0">
            <x v="105"/>
          </reference>
          <reference field="17" count="1">
            <x v="126"/>
          </reference>
          <reference field="18" count="1" selected="0">
            <x v="71"/>
          </reference>
          <reference field="22" count="1" selected="0">
            <x v="1"/>
          </reference>
        </references>
      </pivotArea>
    </format>
    <format dxfId="210">
      <pivotArea dataOnly="0" labelOnly="1" outline="0" fieldPosition="0">
        <references count="5">
          <reference field="0" count="1" selected="0">
            <x v="131"/>
          </reference>
          <reference field="3" count="1" selected="0">
            <x v="106"/>
          </reference>
          <reference field="17" count="1">
            <x v="127"/>
          </reference>
          <reference field="18" count="1" selected="0">
            <x v="71"/>
          </reference>
          <reference field="22" count="1" selected="0">
            <x v="4"/>
          </reference>
        </references>
      </pivotArea>
    </format>
    <format dxfId="209">
      <pivotArea dataOnly="0" labelOnly="1" outline="0" fieldPosition="0">
        <references count="5">
          <reference field="0" count="1" selected="0">
            <x v="132"/>
          </reference>
          <reference field="3" count="1" selected="0">
            <x v="107"/>
          </reference>
          <reference field="17" count="1">
            <x v="128"/>
          </reference>
          <reference field="18" count="1" selected="0">
            <x v="71"/>
          </reference>
          <reference field="22" count="1" selected="0">
            <x v="2"/>
          </reference>
        </references>
      </pivotArea>
    </format>
    <format dxfId="208">
      <pivotArea dataOnly="0" labelOnly="1" outline="0" fieldPosition="0">
        <references count="5">
          <reference field="0" count="1" selected="0">
            <x v="133"/>
          </reference>
          <reference field="3" count="1" selected="0">
            <x v="108"/>
          </reference>
          <reference field="17" count="1">
            <x v="92"/>
          </reference>
          <reference field="18" count="1" selected="0">
            <x v="74"/>
          </reference>
          <reference field="22" count="1" selected="0">
            <x v="4"/>
          </reference>
        </references>
      </pivotArea>
    </format>
    <format dxfId="207">
      <pivotArea dataOnly="0" labelOnly="1" outline="0" fieldPosition="0">
        <references count="5">
          <reference field="0" count="1" selected="0">
            <x v="135"/>
          </reference>
          <reference field="3" count="1" selected="0">
            <x v="110"/>
          </reference>
          <reference field="17" count="1">
            <x v="100"/>
          </reference>
          <reference field="18" count="1" selected="0">
            <x v="71"/>
          </reference>
          <reference field="22" count="1" selected="0">
            <x v="1"/>
          </reference>
        </references>
      </pivotArea>
    </format>
    <format dxfId="206">
      <pivotArea dataOnly="0" labelOnly="1" outline="0" fieldPosition="0">
        <references count="5">
          <reference field="0" count="1" selected="0">
            <x v="136"/>
          </reference>
          <reference field="3" count="1" selected="0">
            <x v="111"/>
          </reference>
          <reference field="17" count="1">
            <x v="129"/>
          </reference>
          <reference field="18" count="1" selected="0">
            <x v="71"/>
          </reference>
          <reference field="22" count="1" selected="0">
            <x v="2"/>
          </reference>
        </references>
      </pivotArea>
    </format>
    <format dxfId="205">
      <pivotArea dataOnly="0" labelOnly="1" outline="0" fieldPosition="0">
        <references count="5">
          <reference field="0" count="1" selected="0">
            <x v="137"/>
          </reference>
          <reference field="3" count="1" selected="0">
            <x v="112"/>
          </reference>
          <reference field="17" count="1">
            <x v="130"/>
          </reference>
          <reference field="18" count="1" selected="0">
            <x v="71"/>
          </reference>
          <reference field="22" count="1" selected="0">
            <x v="2"/>
          </reference>
        </references>
      </pivotArea>
    </format>
    <format dxfId="204">
      <pivotArea dataOnly="0" labelOnly="1" outline="0" fieldPosition="0">
        <references count="5">
          <reference field="0" count="1" selected="0">
            <x v="138"/>
          </reference>
          <reference field="3" count="1" selected="0">
            <x v="113"/>
          </reference>
          <reference field="17" count="1">
            <x v="101"/>
          </reference>
          <reference field="18" count="1" selected="0">
            <x v="71"/>
          </reference>
          <reference field="22" count="1" selected="0">
            <x v="2"/>
          </reference>
        </references>
      </pivotArea>
    </format>
    <format dxfId="203">
      <pivotArea dataOnly="0" labelOnly="1" outline="0" fieldPosition="0">
        <references count="5">
          <reference field="0" count="1" selected="0">
            <x v="140"/>
          </reference>
          <reference field="3" count="1" selected="0">
            <x v="115"/>
          </reference>
          <reference field="17" count="1">
            <x v="131"/>
          </reference>
          <reference field="18" count="1" selected="0">
            <x v="71"/>
          </reference>
          <reference field="22" count="1" selected="0">
            <x v="4"/>
          </reference>
        </references>
      </pivotArea>
    </format>
    <format dxfId="202">
      <pivotArea dataOnly="0" labelOnly="1" outline="0" fieldPosition="0">
        <references count="5">
          <reference field="0" count="1" selected="0">
            <x v="141"/>
          </reference>
          <reference field="3" count="1" selected="0">
            <x v="116"/>
          </reference>
          <reference field="17" count="1">
            <x v="158"/>
          </reference>
          <reference field="18" count="1" selected="0">
            <x v="84"/>
          </reference>
          <reference field="22" count="1" selected="0">
            <x v="4"/>
          </reference>
        </references>
      </pivotArea>
    </format>
    <format dxfId="201">
      <pivotArea dataOnly="0" labelOnly="1" outline="0" fieldPosition="0">
        <references count="5">
          <reference field="0" count="1" selected="0">
            <x v="142"/>
          </reference>
          <reference field="3" count="1" selected="0">
            <x v="117"/>
          </reference>
          <reference field="17" count="1">
            <x v="109"/>
          </reference>
          <reference field="18" count="1" selected="0">
            <x v="76"/>
          </reference>
          <reference field="22" count="1" selected="0">
            <x v="4"/>
          </reference>
        </references>
      </pivotArea>
    </format>
    <format dxfId="200">
      <pivotArea dataOnly="0" labelOnly="1" outline="0" fieldPosition="0">
        <references count="5">
          <reference field="0" count="1" selected="0">
            <x v="143"/>
          </reference>
          <reference field="3" count="1" selected="0">
            <x v="118"/>
          </reference>
          <reference field="17" count="1">
            <x v="103"/>
          </reference>
          <reference field="18" count="1" selected="0">
            <x v="71"/>
          </reference>
          <reference field="22" count="1" selected="0">
            <x v="2"/>
          </reference>
        </references>
      </pivotArea>
    </format>
    <format dxfId="199">
      <pivotArea dataOnly="0" labelOnly="1" outline="0" fieldPosition="0">
        <references count="5">
          <reference field="0" count="1" selected="0">
            <x v="144"/>
          </reference>
          <reference field="3" count="1" selected="0">
            <x v="119"/>
          </reference>
          <reference field="17" count="1">
            <x v="104"/>
          </reference>
          <reference field="18" count="1" selected="0">
            <x v="71"/>
          </reference>
          <reference field="22" count="1" selected="0">
            <x v="1"/>
          </reference>
        </references>
      </pivotArea>
    </format>
    <format dxfId="198">
      <pivotArea dataOnly="0" labelOnly="1" outline="0" fieldPosition="0">
        <references count="5">
          <reference field="0" count="1" selected="0">
            <x v="145"/>
          </reference>
          <reference field="3" count="1" selected="0">
            <x v="120"/>
          </reference>
          <reference field="17" count="1">
            <x v="105"/>
          </reference>
          <reference field="18" count="1" selected="0">
            <x v="71"/>
          </reference>
          <reference field="22" count="1" selected="0">
            <x v="2"/>
          </reference>
        </references>
      </pivotArea>
    </format>
    <format dxfId="197">
      <pivotArea dataOnly="0" labelOnly="1" outline="0" fieldPosition="0">
        <references count="5">
          <reference field="0" count="1" selected="0">
            <x v="146"/>
          </reference>
          <reference field="3" count="1" selected="0">
            <x v="121"/>
          </reference>
          <reference field="17" count="1">
            <x v="106"/>
          </reference>
          <reference field="18" count="1" selected="0">
            <x v="71"/>
          </reference>
          <reference field="22" count="1" selected="0">
            <x v="2"/>
          </reference>
        </references>
      </pivotArea>
    </format>
    <format dxfId="196">
      <pivotArea dataOnly="0" labelOnly="1" outline="0" fieldPosition="0">
        <references count="5">
          <reference field="0" count="1" selected="0">
            <x v="147"/>
          </reference>
          <reference field="3" count="1" selected="0">
            <x v="122"/>
          </reference>
          <reference field="17" count="1">
            <x v="107"/>
          </reference>
          <reference field="18" count="1" selected="0">
            <x v="71"/>
          </reference>
          <reference field="22" count="1" selected="0">
            <x v="2"/>
          </reference>
        </references>
      </pivotArea>
    </format>
    <format dxfId="195">
      <pivotArea dataOnly="0" labelOnly="1" outline="0" fieldPosition="0">
        <references count="5">
          <reference field="0" count="1" selected="0">
            <x v="148"/>
          </reference>
          <reference field="3" count="1" selected="0">
            <x v="123"/>
          </reference>
          <reference field="17" count="1">
            <x v="110"/>
          </reference>
          <reference field="18" count="1" selected="0">
            <x v="71"/>
          </reference>
          <reference field="22" count="1" selected="0">
            <x v="4"/>
          </reference>
        </references>
      </pivotArea>
    </format>
    <format dxfId="194">
      <pivotArea dataOnly="0" labelOnly="1" outline="0" fieldPosition="0">
        <references count="5">
          <reference field="0" count="1" selected="0">
            <x v="149"/>
          </reference>
          <reference field="3" count="1" selected="0">
            <x v="124"/>
          </reference>
          <reference field="17" count="1">
            <x v="145"/>
          </reference>
          <reference field="18" count="1" selected="0">
            <x v="82"/>
          </reference>
          <reference field="22" count="1" selected="0">
            <x v="4"/>
          </reference>
        </references>
      </pivotArea>
    </format>
    <format dxfId="193">
      <pivotArea dataOnly="0" labelOnly="1" outline="0" fieldPosition="0">
        <references count="5">
          <reference field="0" count="1" selected="0">
            <x v="150"/>
          </reference>
          <reference field="3" count="1" selected="0">
            <x v="125"/>
          </reference>
          <reference field="17" count="1">
            <x v="147"/>
          </reference>
          <reference field="18" count="1" selected="0">
            <x v="71"/>
          </reference>
          <reference field="22" count="1" selected="0">
            <x v="4"/>
          </reference>
        </references>
      </pivotArea>
    </format>
    <format dxfId="192">
      <pivotArea dataOnly="0" labelOnly="1" outline="0" fieldPosition="0">
        <references count="5">
          <reference field="0" count="1" selected="0">
            <x v="151"/>
          </reference>
          <reference field="3" count="1" selected="0">
            <x v="126"/>
          </reference>
          <reference field="17" count="1">
            <x v="148"/>
          </reference>
          <reference field="18" count="1" selected="0">
            <x v="71"/>
          </reference>
          <reference field="22" count="1" selected="0">
            <x v="4"/>
          </reference>
        </references>
      </pivotArea>
    </format>
    <format dxfId="191">
      <pivotArea dataOnly="0" labelOnly="1" outline="0" fieldPosition="0">
        <references count="5">
          <reference field="0" count="1" selected="0">
            <x v="152"/>
          </reference>
          <reference field="3" count="1" selected="0">
            <x v="127"/>
          </reference>
          <reference field="17" count="1">
            <x v="149"/>
          </reference>
          <reference field="18" count="1" selected="0">
            <x v="71"/>
          </reference>
          <reference field="22" count="1" selected="0">
            <x v="1"/>
          </reference>
        </references>
      </pivotArea>
    </format>
    <format dxfId="190">
      <pivotArea dataOnly="0" labelOnly="1" outline="0" fieldPosition="0">
        <references count="5">
          <reference field="0" count="1" selected="0">
            <x v="153"/>
          </reference>
          <reference field="3" count="1" selected="0">
            <x v="128"/>
          </reference>
          <reference field="17" count="1">
            <x v="150"/>
          </reference>
          <reference field="18" count="1" selected="0">
            <x v="71"/>
          </reference>
          <reference field="22" count="1" selected="0">
            <x v="2"/>
          </reference>
        </references>
      </pivotArea>
    </format>
    <format dxfId="189">
      <pivotArea dataOnly="0" labelOnly="1" outline="0" fieldPosition="0">
        <references count="5">
          <reference field="0" count="1" selected="0">
            <x v="155"/>
          </reference>
          <reference field="3" count="1" selected="0">
            <x v="130"/>
          </reference>
          <reference field="17" count="1">
            <x v="151"/>
          </reference>
          <reference field="18" count="1" selected="0">
            <x v="71"/>
          </reference>
          <reference field="22" count="1" selected="0">
            <x v="2"/>
          </reference>
        </references>
      </pivotArea>
    </format>
    <format dxfId="188">
      <pivotArea dataOnly="0" labelOnly="1" outline="0" fieldPosition="0">
        <references count="5">
          <reference field="0" count="1" selected="0">
            <x v="156"/>
          </reference>
          <reference field="3" count="1" selected="0">
            <x v="131"/>
          </reference>
          <reference field="17" count="1">
            <x v="152"/>
          </reference>
          <reference field="18" count="1" selected="0">
            <x v="71"/>
          </reference>
          <reference field="22" count="1" selected="0">
            <x v="4"/>
          </reference>
        </references>
      </pivotArea>
    </format>
    <format dxfId="187">
      <pivotArea dataOnly="0" labelOnly="1" outline="0" fieldPosition="0">
        <references count="5">
          <reference field="0" count="1" selected="0">
            <x v="157"/>
          </reference>
          <reference field="3" count="1" selected="0">
            <x v="132"/>
          </reference>
          <reference field="17" count="1">
            <x v="153"/>
          </reference>
          <reference field="18" count="1" selected="0">
            <x v="71"/>
          </reference>
          <reference field="22" count="1" selected="0">
            <x v="2"/>
          </reference>
        </references>
      </pivotArea>
    </format>
    <format dxfId="186">
      <pivotArea dataOnly="0" labelOnly="1" outline="0" fieldPosition="0">
        <references count="5">
          <reference field="0" count="1" selected="0">
            <x v="158"/>
          </reference>
          <reference field="3" count="1" selected="0">
            <x v="133"/>
          </reference>
          <reference field="17" count="1">
            <x v="151"/>
          </reference>
          <reference field="18" count="1" selected="0">
            <x v="71"/>
          </reference>
          <reference field="22" count="1" selected="0">
            <x v="2"/>
          </reference>
        </references>
      </pivotArea>
    </format>
    <format dxfId="185">
      <pivotArea dataOnly="0" labelOnly="1" outline="0" fieldPosition="0">
        <references count="5">
          <reference field="0" count="1" selected="0">
            <x v="159"/>
          </reference>
          <reference field="3" count="1" selected="0">
            <x v="134"/>
          </reference>
          <reference field="17" count="1">
            <x v="153"/>
          </reference>
          <reference field="18" count="1" selected="0">
            <x v="71"/>
          </reference>
          <reference field="22" count="1" selected="0">
            <x v="2"/>
          </reference>
        </references>
      </pivotArea>
    </format>
    <format dxfId="184">
      <pivotArea dataOnly="0" labelOnly="1" outline="0" fieldPosition="0">
        <references count="5">
          <reference field="0" count="1" selected="0">
            <x v="160"/>
          </reference>
          <reference field="3" count="1" selected="0">
            <x v="135"/>
          </reference>
          <reference field="17" count="1">
            <x v="154"/>
          </reference>
          <reference field="18" count="1" selected="0">
            <x v="71"/>
          </reference>
          <reference field="22" count="1" selected="0">
            <x v="2"/>
          </reference>
        </references>
      </pivotArea>
    </format>
    <format dxfId="183">
      <pivotArea dataOnly="0" labelOnly="1" outline="0" fieldPosition="0">
        <references count="5">
          <reference field="0" count="1" selected="0">
            <x v="161"/>
          </reference>
          <reference field="3" count="1" selected="0">
            <x v="136"/>
          </reference>
          <reference field="17" count="1">
            <x v="155"/>
          </reference>
          <reference field="18" count="1" selected="0">
            <x v="71"/>
          </reference>
          <reference field="22" count="1" selected="0">
            <x v="2"/>
          </reference>
        </references>
      </pivotArea>
    </format>
    <format dxfId="182">
      <pivotArea dataOnly="0" labelOnly="1" outline="0" fieldPosition="0">
        <references count="5">
          <reference field="0" count="1" selected="0">
            <x v="162"/>
          </reference>
          <reference field="3" count="1" selected="0">
            <x v="137"/>
          </reference>
          <reference field="17" count="1">
            <x v="156"/>
          </reference>
          <reference field="18" count="1" selected="0">
            <x v="71"/>
          </reference>
          <reference field="22" count="1" selected="0">
            <x v="4"/>
          </reference>
        </references>
      </pivotArea>
    </format>
    <format dxfId="181">
      <pivotArea dataOnly="0" labelOnly="1" outline="0" fieldPosition="0">
        <references count="5">
          <reference field="0" count="1" selected="0">
            <x v="163"/>
          </reference>
          <reference field="3" count="1" selected="0">
            <x v="138"/>
          </reference>
          <reference field="17" count="1">
            <x v="157"/>
          </reference>
          <reference field="18" count="1" selected="0">
            <x v="71"/>
          </reference>
          <reference field="22" count="1" selected="0">
            <x v="2"/>
          </reference>
        </references>
      </pivotArea>
    </format>
    <format dxfId="180">
      <pivotArea dataOnly="0" labelOnly="1" outline="0" fieldPosition="0">
        <references count="5">
          <reference field="0" count="1" selected="0">
            <x v="164"/>
          </reference>
          <reference field="3" count="1" selected="0">
            <x v="139"/>
          </reference>
          <reference field="17" count="1">
            <x v="159"/>
          </reference>
          <reference field="18" count="1" selected="0">
            <x v="85"/>
          </reference>
          <reference field="22" count="1" selected="0">
            <x v="2"/>
          </reference>
        </references>
      </pivotArea>
    </format>
    <format dxfId="179">
      <pivotArea dataOnly="0" labelOnly="1" outline="0" fieldPosition="0">
        <references count="5">
          <reference field="0" count="1" selected="0">
            <x v="165"/>
          </reference>
          <reference field="3" count="1" selected="0">
            <x v="140"/>
          </reference>
          <reference field="17" count="1">
            <x v="129"/>
          </reference>
          <reference field="18" count="1" selected="0">
            <x v="85"/>
          </reference>
          <reference field="22" count="1" selected="0">
            <x v="2"/>
          </reference>
        </references>
      </pivotArea>
    </format>
    <format dxfId="178">
      <pivotArea dataOnly="0" labelOnly="1" outline="0" fieldPosition="0">
        <references count="5">
          <reference field="0" count="1" selected="0">
            <x v="166"/>
          </reference>
          <reference field="3" count="1" selected="0">
            <x v="141"/>
          </reference>
          <reference field="17" count="1">
            <x v="160"/>
          </reference>
          <reference field="18" count="1" selected="0">
            <x v="85"/>
          </reference>
          <reference field="22" count="1" selected="0">
            <x v="2"/>
          </reference>
        </references>
      </pivotArea>
    </format>
    <format dxfId="177">
      <pivotArea dataOnly="0" labelOnly="1" outline="0" fieldPosition="0">
        <references count="5">
          <reference field="0" count="1" selected="0">
            <x v="167"/>
          </reference>
          <reference field="3" count="1" selected="0">
            <x v="142"/>
          </reference>
          <reference field="17" count="1">
            <x v="129"/>
          </reference>
          <reference field="18" count="1" selected="0">
            <x v="85"/>
          </reference>
          <reference field="22" count="1" selected="0">
            <x v="2"/>
          </reference>
        </references>
      </pivotArea>
    </format>
    <format dxfId="176">
      <pivotArea dataOnly="0" labelOnly="1" outline="0" fieldPosition="0">
        <references count="5">
          <reference field="0" count="1" selected="0">
            <x v="168"/>
          </reference>
          <reference field="3" count="1" selected="0">
            <x v="143"/>
          </reference>
          <reference field="17" count="1">
            <x v="131"/>
          </reference>
          <reference field="18" count="1" selected="0">
            <x v="85"/>
          </reference>
          <reference field="22" count="1" selected="0">
            <x v="4"/>
          </reference>
        </references>
      </pivotArea>
    </format>
    <format dxfId="175">
      <pivotArea dataOnly="0" labelOnly="1" outline="0" fieldPosition="0">
        <references count="5">
          <reference field="0" count="1" selected="0">
            <x v="170"/>
          </reference>
          <reference field="3" count="1" selected="0">
            <x v="145"/>
          </reference>
          <reference field="17" count="1">
            <x v="160"/>
          </reference>
          <reference field="18" count="1" selected="0">
            <x v="85"/>
          </reference>
          <reference field="22" count="1" selected="0">
            <x v="4"/>
          </reference>
        </references>
      </pivotArea>
    </format>
    <format dxfId="174">
      <pivotArea dataOnly="0" labelOnly="1" outline="0" fieldPosition="0">
        <references count="5">
          <reference field="0" count="1" selected="0">
            <x v="171"/>
          </reference>
          <reference field="3" count="1" selected="0">
            <x v="146"/>
          </reference>
          <reference field="17" count="1">
            <x v="161"/>
          </reference>
          <reference field="18" count="1" selected="0">
            <x v="85"/>
          </reference>
          <reference field="22" count="1" selected="0">
            <x v="4"/>
          </reference>
        </references>
      </pivotArea>
    </format>
    <format dxfId="173">
      <pivotArea dataOnly="0" labelOnly="1" outline="0" fieldPosition="0">
        <references count="5">
          <reference field="0" count="1" selected="0">
            <x v="172"/>
          </reference>
          <reference field="3" count="1" selected="0">
            <x v="147"/>
          </reference>
          <reference field="17" count="1">
            <x v="162"/>
          </reference>
          <reference field="18" count="1" selected="0">
            <x v="85"/>
          </reference>
          <reference field="22" count="1" selected="0">
            <x v="4"/>
          </reference>
        </references>
      </pivotArea>
    </format>
    <format dxfId="172">
      <pivotArea dataOnly="0" labelOnly="1" outline="0" fieldPosition="0">
        <references count="5">
          <reference field="0" count="1" selected="0">
            <x v="173"/>
          </reference>
          <reference field="3" count="1" selected="0">
            <x v="148"/>
          </reference>
          <reference field="17" count="1">
            <x v="163"/>
          </reference>
          <reference field="18" count="1" selected="0">
            <x v="85"/>
          </reference>
          <reference field="22" count="1" selected="0">
            <x v="1"/>
          </reference>
        </references>
      </pivotArea>
    </format>
    <format dxfId="171">
      <pivotArea dataOnly="0" labelOnly="1" outline="0" fieldPosition="0">
        <references count="5">
          <reference field="0" count="1" selected="0">
            <x v="174"/>
          </reference>
          <reference field="3" count="1" selected="0">
            <x v="149"/>
          </reference>
          <reference field="17" count="1">
            <x v="164"/>
          </reference>
          <reference field="18" count="1" selected="0">
            <x v="85"/>
          </reference>
          <reference field="22" count="1" selected="0">
            <x v="1"/>
          </reference>
        </references>
      </pivotArea>
    </format>
    <format dxfId="170">
      <pivotArea dataOnly="0" labelOnly="1" outline="0" fieldPosition="0">
        <references count="5">
          <reference field="0" count="1" selected="0">
            <x v="175"/>
          </reference>
          <reference field="3" count="1" selected="0">
            <x v="150"/>
          </reference>
          <reference field="17" count="1">
            <x v="165"/>
          </reference>
          <reference field="18" count="1" selected="0">
            <x v="86"/>
          </reference>
          <reference field="22" count="1" selected="0">
            <x v="2"/>
          </reference>
        </references>
      </pivotArea>
    </format>
    <format dxfId="169">
      <pivotArea dataOnly="0" labelOnly="1" outline="0" fieldPosition="0">
        <references count="5">
          <reference field="0" count="1" selected="0">
            <x v="177"/>
          </reference>
          <reference field="3" count="1" selected="0">
            <x v="152"/>
          </reference>
          <reference field="17" count="1">
            <x v="167"/>
          </reference>
          <reference field="18" count="1" selected="0">
            <x v="87"/>
          </reference>
          <reference field="22" count="1" selected="0">
            <x v="1"/>
          </reference>
        </references>
      </pivotArea>
    </format>
    <format dxfId="168">
      <pivotArea dataOnly="0" labelOnly="1" outline="0" fieldPosition="0">
        <references count="5">
          <reference field="0" count="1" selected="0">
            <x v="178"/>
          </reference>
          <reference field="3" count="1" selected="0">
            <x v="153"/>
          </reference>
          <reference field="17" count="1">
            <x v="166"/>
          </reference>
          <reference field="18" count="1" selected="0">
            <x v="87"/>
          </reference>
          <reference field="22" count="1" selected="0">
            <x v="4"/>
          </reference>
        </references>
      </pivotArea>
    </format>
    <format dxfId="167">
      <pivotArea dataOnly="0" labelOnly="1" outline="0" fieldPosition="0">
        <references count="5">
          <reference field="0" count="1" selected="0">
            <x v="179"/>
          </reference>
          <reference field="3" count="1" selected="0">
            <x v="154"/>
          </reference>
          <reference field="17" count="1">
            <x v="169"/>
          </reference>
          <reference field="18" count="1" selected="0">
            <x v="88"/>
          </reference>
          <reference field="22" count="1" selected="0">
            <x v="1"/>
          </reference>
        </references>
      </pivotArea>
    </format>
    <format dxfId="166">
      <pivotArea dataOnly="0" labelOnly="1" outline="0" fieldPosition="0">
        <references count="5">
          <reference field="0" count="1" selected="0">
            <x v="180"/>
          </reference>
          <reference field="3" count="1" selected="0">
            <x v="155"/>
          </reference>
          <reference field="17" count="1">
            <x v="170"/>
          </reference>
          <reference field="18" count="1" selected="0">
            <x v="88"/>
          </reference>
          <reference field="22" count="1" selected="0">
            <x v="2"/>
          </reference>
        </references>
      </pivotArea>
    </format>
    <format dxfId="165">
      <pivotArea dataOnly="0" labelOnly="1" outline="0" fieldPosition="0">
        <references count="5">
          <reference field="0" count="1" selected="0">
            <x v="181"/>
          </reference>
          <reference field="3" count="1" selected="0">
            <x v="156"/>
          </reference>
          <reference field="17" count="1">
            <x v="171"/>
          </reference>
          <reference field="18" count="1" selected="0">
            <x v="88"/>
          </reference>
          <reference field="22" count="1" selected="0">
            <x v="3"/>
          </reference>
        </references>
      </pivotArea>
    </format>
    <format dxfId="164">
      <pivotArea dataOnly="0" labelOnly="1" outline="0" fieldPosition="0">
        <references count="5">
          <reference field="0" count="1" selected="0">
            <x v="182"/>
          </reference>
          <reference field="3" count="1" selected="0">
            <x v="157"/>
          </reference>
          <reference field="17" count="1">
            <x v="162"/>
          </reference>
          <reference field="18" count="1" selected="0">
            <x v="89"/>
          </reference>
          <reference field="22" count="1" selected="0">
            <x v="2"/>
          </reference>
        </references>
      </pivotArea>
    </format>
    <format dxfId="163">
      <pivotArea dataOnly="0" labelOnly="1" outline="0" fieldPosition="0">
        <references count="5">
          <reference field="0" count="1" selected="0">
            <x v="183"/>
          </reference>
          <reference field="3" count="1" selected="0">
            <x v="158"/>
          </reference>
          <reference field="17" count="1">
            <x v="124"/>
          </reference>
          <reference field="18" count="1" selected="0">
            <x v="89"/>
          </reference>
          <reference field="22" count="1" selected="0">
            <x v="4"/>
          </reference>
        </references>
      </pivotArea>
    </format>
    <format dxfId="162">
      <pivotArea dataOnly="0" labelOnly="1" outline="0" fieldPosition="0">
        <references count="5">
          <reference field="0" count="1" selected="0">
            <x v="184"/>
          </reference>
          <reference field="3" count="1" selected="0">
            <x v="159"/>
          </reference>
          <reference field="17" count="1">
            <x v="172"/>
          </reference>
          <reference field="18" count="1" selected="0">
            <x v="89"/>
          </reference>
          <reference field="22" count="1" selected="0">
            <x v="2"/>
          </reference>
        </references>
      </pivotArea>
    </format>
    <format dxfId="161">
      <pivotArea dataOnly="0" labelOnly="1" outline="0" fieldPosition="0">
        <references count="5">
          <reference field="0" count="1" selected="0">
            <x v="185"/>
          </reference>
          <reference field="3" count="1" selected="0">
            <x v="160"/>
          </reference>
          <reference field="17" count="1">
            <x v="173"/>
          </reference>
          <reference field="18" count="1" selected="0">
            <x v="89"/>
          </reference>
          <reference field="22" count="1" selected="0">
            <x v="4"/>
          </reference>
        </references>
      </pivotArea>
    </format>
    <format dxfId="160">
      <pivotArea dataOnly="0" labelOnly="1" outline="0" fieldPosition="0">
        <references count="5">
          <reference field="0" count="1" selected="0">
            <x v="186"/>
          </reference>
          <reference field="3" count="1" selected="0">
            <x v="161"/>
          </reference>
          <reference field="17" count="1">
            <x v="189"/>
          </reference>
          <reference field="18" count="1" selected="0">
            <x v="89"/>
          </reference>
          <reference field="22" count="1" selected="0">
            <x v="1"/>
          </reference>
        </references>
      </pivotArea>
    </format>
    <format dxfId="159">
      <pivotArea dataOnly="0" labelOnly="1" outline="0" fieldPosition="0">
        <references count="5">
          <reference field="0" count="1" selected="0">
            <x v="187"/>
          </reference>
          <reference field="3" count="1" selected="0">
            <x v="162"/>
          </reference>
          <reference field="17" count="1">
            <x v="175"/>
          </reference>
          <reference field="18" count="1" selected="0">
            <x v="89"/>
          </reference>
          <reference field="22" count="1" selected="0">
            <x v="4"/>
          </reference>
        </references>
      </pivotArea>
    </format>
    <format dxfId="158">
      <pivotArea dataOnly="0" labelOnly="1" outline="0" fieldPosition="0">
        <references count="5">
          <reference field="0" count="1" selected="0">
            <x v="188"/>
          </reference>
          <reference field="3" count="1" selected="0">
            <x v="163"/>
          </reference>
          <reference field="17" count="1">
            <x v="176"/>
          </reference>
          <reference field="18" count="1" selected="0">
            <x v="89"/>
          </reference>
          <reference field="22" count="1" selected="0">
            <x v="2"/>
          </reference>
        </references>
      </pivotArea>
    </format>
    <format dxfId="157">
      <pivotArea dataOnly="0" labelOnly="1" outline="0" fieldPosition="0">
        <references count="5">
          <reference field="0" count="1" selected="0">
            <x v="189"/>
          </reference>
          <reference field="3" count="1" selected="0">
            <x v="164"/>
          </reference>
          <reference field="17" count="1">
            <x v="177"/>
          </reference>
          <reference field="18" count="1" selected="0">
            <x v="89"/>
          </reference>
          <reference field="22" count="1" selected="0">
            <x v="2"/>
          </reference>
        </references>
      </pivotArea>
    </format>
    <format dxfId="156">
      <pivotArea dataOnly="0" labelOnly="1" outline="0" fieldPosition="0">
        <references count="5">
          <reference field="0" count="1" selected="0">
            <x v="190"/>
          </reference>
          <reference field="3" count="1" selected="0">
            <x v="165"/>
          </reference>
          <reference field="17" count="1">
            <x v="178"/>
          </reference>
          <reference field="18" count="1" selected="0">
            <x v="89"/>
          </reference>
          <reference field="22" count="1" selected="0">
            <x v="2"/>
          </reference>
        </references>
      </pivotArea>
    </format>
    <format dxfId="155">
      <pivotArea dataOnly="0" labelOnly="1" outline="0" fieldPosition="0">
        <references count="5">
          <reference field="0" count="1" selected="0">
            <x v="191"/>
          </reference>
          <reference field="3" count="1" selected="0">
            <x v="166"/>
          </reference>
          <reference field="17" count="1">
            <x v="179"/>
          </reference>
          <reference field="18" count="1" selected="0">
            <x v="89"/>
          </reference>
          <reference field="22" count="1" selected="0">
            <x v="4"/>
          </reference>
        </references>
      </pivotArea>
    </format>
    <format dxfId="154">
      <pivotArea dataOnly="0" labelOnly="1" outline="0" fieldPosition="0">
        <references count="5">
          <reference field="0" count="1" selected="0">
            <x v="192"/>
          </reference>
          <reference field="3" count="1" selected="0">
            <x v="167"/>
          </reference>
          <reference field="17" count="1">
            <x v="180"/>
          </reference>
          <reference field="18" count="1" selected="0">
            <x v="89"/>
          </reference>
          <reference field="22" count="1" selected="0">
            <x v="4"/>
          </reference>
        </references>
      </pivotArea>
    </format>
    <format dxfId="153">
      <pivotArea dataOnly="0" labelOnly="1" outline="0" fieldPosition="0">
        <references count="5">
          <reference field="0" count="1" selected="0">
            <x v="193"/>
          </reference>
          <reference field="3" count="1" selected="0">
            <x v="168"/>
          </reference>
          <reference field="17" count="1">
            <x v="181"/>
          </reference>
          <reference field="18" count="1" selected="0">
            <x v="90"/>
          </reference>
          <reference field="22" count="1" selected="0">
            <x v="2"/>
          </reference>
        </references>
      </pivotArea>
    </format>
    <format dxfId="152">
      <pivotArea dataOnly="0" labelOnly="1" outline="0" fieldPosition="0">
        <references count="5">
          <reference field="0" count="1" selected="0">
            <x v="194"/>
          </reference>
          <reference field="3" count="1" selected="0">
            <x v="169"/>
          </reference>
          <reference field="17" count="1">
            <x v="182"/>
          </reference>
          <reference field="18" count="1" selected="0">
            <x v="90"/>
          </reference>
          <reference field="22" count="1" selected="0">
            <x v="4"/>
          </reference>
        </references>
      </pivotArea>
    </format>
    <format dxfId="151">
      <pivotArea dataOnly="0" labelOnly="1" outline="0" fieldPosition="0">
        <references count="5">
          <reference field="0" count="1" selected="0">
            <x v="195"/>
          </reference>
          <reference field="3" count="1" selected="0">
            <x v="170"/>
          </reference>
          <reference field="17" count="1">
            <x v="183"/>
          </reference>
          <reference field="18" count="1" selected="0">
            <x v="90"/>
          </reference>
          <reference field="22" count="1" selected="0">
            <x v="2"/>
          </reference>
        </references>
      </pivotArea>
    </format>
    <format dxfId="150">
      <pivotArea dataOnly="0" labelOnly="1" outline="0" fieldPosition="0">
        <references count="5">
          <reference field="0" count="1" selected="0">
            <x v="196"/>
          </reference>
          <reference field="3" count="1" selected="0">
            <x v="171"/>
          </reference>
          <reference field="17" count="1">
            <x v="184"/>
          </reference>
          <reference field="18" count="1" selected="0">
            <x v="90"/>
          </reference>
          <reference field="22" count="1" selected="0">
            <x v="1"/>
          </reference>
        </references>
      </pivotArea>
    </format>
    <format dxfId="149">
      <pivotArea dataOnly="0" labelOnly="1" outline="0" fieldPosition="0">
        <references count="5">
          <reference field="0" count="1" selected="0">
            <x v="197"/>
          </reference>
          <reference field="3" count="1" selected="0">
            <x v="172"/>
          </reference>
          <reference field="17" count="1">
            <x v="185"/>
          </reference>
          <reference field="18" count="1" selected="0">
            <x v="90"/>
          </reference>
          <reference field="22" count="1" selected="0">
            <x v="1"/>
          </reference>
        </references>
      </pivotArea>
    </format>
    <format dxfId="148">
      <pivotArea dataOnly="0" labelOnly="1" outline="0" fieldPosition="0">
        <references count="5">
          <reference field="0" count="1" selected="0">
            <x v="198"/>
          </reference>
          <reference field="3" count="1" selected="0">
            <x v="173"/>
          </reference>
          <reference field="17" count="1">
            <x v="186"/>
          </reference>
          <reference field="18" count="1" selected="0">
            <x v="90"/>
          </reference>
          <reference field="22" count="1" selected="0">
            <x v="2"/>
          </reference>
        </references>
      </pivotArea>
    </format>
    <format dxfId="147">
      <pivotArea dataOnly="0" labelOnly="1" outline="0" fieldPosition="0">
        <references count="5">
          <reference field="0" count="1" selected="0">
            <x v="199"/>
          </reference>
          <reference field="3" count="1" selected="0">
            <x v="174"/>
          </reference>
          <reference field="17" count="1">
            <x v="187"/>
          </reference>
          <reference field="18" count="1" selected="0">
            <x v="90"/>
          </reference>
          <reference field="22" count="1" selected="0">
            <x v="1"/>
          </reference>
        </references>
      </pivotArea>
    </format>
    <format dxfId="146">
      <pivotArea dataOnly="0" labelOnly="1" outline="0" fieldPosition="0">
        <references count="5">
          <reference field="0" count="1" selected="0">
            <x v="200"/>
          </reference>
          <reference field="3" count="1" selected="0">
            <x v="175"/>
          </reference>
          <reference field="17" count="1">
            <x v="188"/>
          </reference>
          <reference field="18" count="1" selected="0">
            <x v="90"/>
          </reference>
          <reference field="22" count="1" selected="0">
            <x v="2"/>
          </reference>
        </references>
      </pivotArea>
    </format>
    <format dxfId="145">
      <pivotArea dataOnly="0" labelOnly="1" outline="0" fieldPosition="0">
        <references count="5">
          <reference field="0" count="1" selected="0">
            <x v="201"/>
          </reference>
          <reference field="3" count="1" selected="0">
            <x v="176"/>
          </reference>
          <reference field="17" count="1">
            <x v="190"/>
          </reference>
          <reference field="18" count="1" selected="0">
            <x v="90"/>
          </reference>
          <reference field="22" count="1" selected="0">
            <x v="2"/>
          </reference>
        </references>
      </pivotArea>
    </format>
    <format dxfId="144">
      <pivotArea dataOnly="0" labelOnly="1" outline="0" fieldPosition="0">
        <references count="5">
          <reference field="0" count="1" selected="0">
            <x v="202"/>
          </reference>
          <reference field="3" count="1" selected="0">
            <x v="177"/>
          </reference>
          <reference field="17" count="1">
            <x v="191"/>
          </reference>
          <reference field="18" count="1" selected="0">
            <x v="90"/>
          </reference>
          <reference field="22" count="1" selected="0">
            <x v="4"/>
          </reference>
        </references>
      </pivotArea>
    </format>
    <format dxfId="143">
      <pivotArea dataOnly="0" labelOnly="1" outline="0" fieldPosition="0">
        <references count="5">
          <reference field="0" count="1" selected="0">
            <x v="203"/>
          </reference>
          <reference field="3" count="1" selected="0">
            <x v="178"/>
          </reference>
          <reference field="17" count="1">
            <x v="192"/>
          </reference>
          <reference field="18" count="1" selected="0">
            <x v="90"/>
          </reference>
          <reference field="22" count="1" selected="0">
            <x v="2"/>
          </reference>
        </references>
      </pivotArea>
    </format>
    <format dxfId="142">
      <pivotArea dataOnly="0" labelOnly="1" outline="0" fieldPosition="0">
        <references count="5">
          <reference field="0" count="1" selected="0">
            <x v="207"/>
          </reference>
          <reference field="3" count="1" selected="0">
            <x v="179"/>
          </reference>
          <reference field="17" count="1">
            <x v="115"/>
          </reference>
          <reference field="18" count="1" selected="0">
            <x v="71"/>
          </reference>
          <reference field="22" count="1" selected="0">
            <x v="1"/>
          </reference>
        </references>
      </pivotArea>
    </format>
    <format dxfId="141">
      <pivotArea dataOnly="0" labelOnly="1" outline="0" fieldPosition="0">
        <references count="5">
          <reference field="0" count="1" selected="0">
            <x v="208"/>
          </reference>
          <reference field="3" count="1" selected="0">
            <x v="180"/>
          </reference>
          <reference field="17" count="1">
            <x v="116"/>
          </reference>
          <reference field="18" count="1" selected="0">
            <x v="71"/>
          </reference>
          <reference field="22" count="1" selected="0">
            <x v="1"/>
          </reference>
        </references>
      </pivotArea>
    </format>
    <format dxfId="140">
      <pivotArea dataOnly="0" labelOnly="1" outline="0" fieldPosition="0">
        <references count="5">
          <reference field="0" count="1" selected="0">
            <x v="209"/>
          </reference>
          <reference field="3" count="1" selected="0">
            <x v="181"/>
          </reference>
          <reference field="17" count="1">
            <x v="117"/>
          </reference>
          <reference field="18" count="1" selected="0">
            <x v="71"/>
          </reference>
          <reference field="22" count="1" selected="0">
            <x v="1"/>
          </reference>
        </references>
      </pivotArea>
    </format>
    <format dxfId="139">
      <pivotArea dataOnly="0" labelOnly="1" outline="0" fieldPosition="0">
        <references count="5">
          <reference field="0" count="1" selected="0">
            <x v="210"/>
          </reference>
          <reference field="3" count="1" selected="0">
            <x v="182"/>
          </reference>
          <reference field="17" count="1">
            <x v="118"/>
          </reference>
          <reference field="18" count="1" selected="0">
            <x v="71"/>
          </reference>
          <reference field="22" count="1" selected="0">
            <x v="1"/>
          </reference>
        </references>
      </pivotArea>
    </format>
    <format dxfId="138">
      <pivotArea dataOnly="0" labelOnly="1" outline="0" fieldPosition="0">
        <references count="5">
          <reference field="0" count="1" selected="0">
            <x v="211"/>
          </reference>
          <reference field="3" count="1" selected="0">
            <x v="183"/>
          </reference>
          <reference field="17" count="1">
            <x v="119"/>
          </reference>
          <reference field="18" count="1" selected="0">
            <x v="71"/>
          </reference>
          <reference field="22" count="1" selected="0">
            <x v="1"/>
          </reference>
        </references>
      </pivotArea>
    </format>
    <format dxfId="137">
      <pivotArea dataOnly="0" labelOnly="1" outline="0" fieldPosition="0">
        <references count="5">
          <reference field="0" count="1" selected="0">
            <x v="212"/>
          </reference>
          <reference field="3" count="1" selected="0">
            <x v="184"/>
          </reference>
          <reference field="17" count="1">
            <x v="166"/>
          </reference>
          <reference field="18" count="1" selected="0">
            <x v="71"/>
          </reference>
          <reference field="22" count="1" selected="0">
            <x v="1"/>
          </reference>
        </references>
      </pivotArea>
    </format>
    <format dxfId="136">
      <pivotArea dataOnly="0" labelOnly="1" outline="0" fieldPosition="0">
        <references count="5">
          <reference field="0" count="1" selected="0">
            <x v="214"/>
          </reference>
          <reference field="3" count="1" selected="0">
            <x v="185"/>
          </reference>
          <reference field="17" count="1">
            <x v="140"/>
          </reference>
          <reference field="18" count="1" selected="0">
            <x v="71"/>
          </reference>
          <reference field="22" count="1" selected="0">
            <x v="1"/>
          </reference>
        </references>
      </pivotArea>
    </format>
    <format dxfId="135">
      <pivotArea dataOnly="0" labelOnly="1" outline="0" fieldPosition="0">
        <references count="5">
          <reference field="0" count="1" selected="0">
            <x v="215"/>
          </reference>
          <reference field="3" count="1" selected="0">
            <x v="186"/>
          </reference>
          <reference field="17" count="1">
            <x v="32"/>
          </reference>
          <reference field="18" count="1" selected="0">
            <x v="71"/>
          </reference>
          <reference field="22" count="1" selected="0">
            <x v="3"/>
          </reference>
        </references>
      </pivotArea>
    </format>
    <format dxfId="134">
      <pivotArea dataOnly="0" labelOnly="1" outline="0" fieldPosition="0">
        <references count="5">
          <reference field="0" count="1" selected="0">
            <x v="216"/>
          </reference>
          <reference field="3" count="1" selected="0">
            <x v="187"/>
          </reference>
          <reference field="17" count="1">
            <x v="35"/>
          </reference>
          <reference field="18" count="1" selected="0">
            <x v="71"/>
          </reference>
          <reference field="22" count="1" selected="0">
            <x v="3"/>
          </reference>
        </references>
      </pivotArea>
    </format>
    <format dxfId="133">
      <pivotArea dataOnly="0" labelOnly="1" outline="0" fieldPosition="0">
        <references count="5">
          <reference field="0" count="1" selected="0">
            <x v="217"/>
          </reference>
          <reference field="3" count="1" selected="0">
            <x v="188"/>
          </reference>
          <reference field="17" count="1">
            <x v="41"/>
          </reference>
          <reference field="18" count="1" selected="0">
            <x v="71"/>
          </reference>
          <reference field="22" count="1" selected="0">
            <x v="3"/>
          </reference>
        </references>
      </pivotArea>
    </format>
    <format dxfId="132">
      <pivotArea dataOnly="0" labelOnly="1" outline="0" fieldPosition="0">
        <references count="5">
          <reference field="0" count="1" selected="0">
            <x v="218"/>
          </reference>
          <reference field="3" count="1" selected="0">
            <x v="189"/>
          </reference>
          <reference field="17" count="1">
            <x v="55"/>
          </reference>
          <reference field="18" count="1" selected="0">
            <x v="71"/>
          </reference>
          <reference field="22" count="1" selected="0">
            <x v="3"/>
          </reference>
        </references>
      </pivotArea>
    </format>
    <format dxfId="131">
      <pivotArea dataOnly="0" labelOnly="1" outline="0" fieldPosition="0">
        <references count="5">
          <reference field="0" count="1" selected="0">
            <x v="219"/>
          </reference>
          <reference field="3" count="1" selected="0">
            <x v="190"/>
          </reference>
          <reference field="17" count="1">
            <x v="66"/>
          </reference>
          <reference field="18" count="1" selected="0">
            <x v="71"/>
          </reference>
          <reference field="22" count="1" selected="0">
            <x v="3"/>
          </reference>
        </references>
      </pivotArea>
    </format>
    <format dxfId="130">
      <pivotArea dataOnly="0" labelOnly="1" outline="0" fieldPosition="0">
        <references count="5">
          <reference field="0" count="1" selected="0">
            <x v="220"/>
          </reference>
          <reference field="3" count="1" selected="0">
            <x v="191"/>
          </reference>
          <reference field="17" count="1">
            <x v="111"/>
          </reference>
          <reference field="18" count="1" selected="0">
            <x v="71"/>
          </reference>
          <reference field="22" count="1" selected="0">
            <x v="3"/>
          </reference>
        </references>
      </pivotArea>
    </format>
    <format dxfId="129">
      <pivotArea dataOnly="0" labelOnly="1" outline="0" fieldPosition="0">
        <references count="5">
          <reference field="0" count="1" selected="0">
            <x v="221"/>
          </reference>
          <reference field="3" count="1" selected="0">
            <x v="192"/>
          </reference>
          <reference field="17" count="1">
            <x v="112"/>
          </reference>
          <reference field="18" count="1" selected="0">
            <x v="71"/>
          </reference>
          <reference field="22" count="1" selected="0">
            <x v="3"/>
          </reference>
        </references>
      </pivotArea>
    </format>
    <format dxfId="128">
      <pivotArea dataOnly="0" labelOnly="1" outline="0" fieldPosition="0">
        <references count="5">
          <reference field="0" count="1" selected="0">
            <x v="222"/>
          </reference>
          <reference field="3" count="1" selected="0">
            <x v="193"/>
          </reference>
          <reference field="17" count="1">
            <x v="113"/>
          </reference>
          <reference field="18" count="1" selected="0">
            <x v="71"/>
          </reference>
          <reference field="22" count="1" selected="0">
            <x v="3"/>
          </reference>
        </references>
      </pivotArea>
    </format>
    <format dxfId="127">
      <pivotArea dataOnly="0" labelOnly="1" outline="0" fieldPosition="0">
        <references count="5">
          <reference field="0" count="1" selected="0">
            <x v="223"/>
          </reference>
          <reference field="3" count="1" selected="0">
            <x v="194"/>
          </reference>
          <reference field="17" count="1">
            <x v="114"/>
          </reference>
          <reference field="18" count="1" selected="0">
            <x v="78"/>
          </reference>
          <reference field="22" count="1" selected="0">
            <x v="1"/>
          </reference>
        </references>
      </pivotArea>
    </format>
    <format dxfId="126">
      <pivotArea dataOnly="0" labelOnly="1" outline="0" fieldPosition="0">
        <references count="5">
          <reference field="0" count="1" selected="0">
            <x v="224"/>
          </reference>
          <reference field="3" count="1" selected="0">
            <x v="195"/>
          </reference>
          <reference field="17" count="1">
            <x v="146"/>
          </reference>
          <reference field="18" count="1" selected="0">
            <x v="71"/>
          </reference>
          <reference field="22" count="1" selected="0">
            <x v="3"/>
          </reference>
        </references>
      </pivotArea>
    </format>
    <format dxfId="125">
      <pivotArea dataOnly="0" labelOnly="1" outline="0" fieldPosition="0">
        <references count="5">
          <reference field="0" count="1" selected="0">
            <x v="226"/>
          </reference>
          <reference field="3" count="1" selected="0">
            <x v="196"/>
          </reference>
          <reference field="17" count="1">
            <x v="168"/>
          </reference>
          <reference field="18" count="1" selected="0">
            <x v="71"/>
          </reference>
          <reference field="22" count="1" selected="0">
            <x v="1"/>
          </reference>
        </references>
      </pivotArea>
    </format>
    <format dxfId="124">
      <pivotArea dataOnly="0" labelOnly="1" outline="0" fieldPosition="0">
        <references count="5">
          <reference field="0" count="1" selected="0">
            <x v="227"/>
          </reference>
          <reference field="3" count="1" selected="0">
            <x v="197"/>
          </reference>
          <reference field="17" count="1">
            <x v="47"/>
          </reference>
          <reference field="18" count="1" selected="0">
            <x v="71"/>
          </reference>
          <reference field="22" count="1" selected="0">
            <x v="1"/>
          </reference>
        </references>
      </pivotArea>
    </format>
    <format dxfId="123">
      <pivotArea dataOnly="0" labelOnly="1" outline="0" fieldPosition="0">
        <references count="5">
          <reference field="0" count="1" selected="0">
            <x v="228"/>
          </reference>
          <reference field="3" count="1" selected="0">
            <x v="198"/>
          </reference>
          <reference field="17" count="1">
            <x v="48"/>
          </reference>
          <reference field="18" count="1" selected="0">
            <x v="71"/>
          </reference>
          <reference field="22" count="1" selected="0">
            <x v="1"/>
          </reference>
        </references>
      </pivotArea>
    </format>
    <format dxfId="122">
      <pivotArea dataOnly="0" labelOnly="1" outline="0" fieldPosition="0">
        <references count="5">
          <reference field="0" count="1" selected="0">
            <x v="229"/>
          </reference>
          <reference field="3" count="1" selected="0">
            <x v="199"/>
          </reference>
          <reference field="17" count="1">
            <x v="141"/>
          </reference>
          <reference field="18" count="1" selected="0">
            <x v="71"/>
          </reference>
          <reference field="22" count="1" selected="0">
            <x v="2"/>
          </reference>
        </references>
      </pivotArea>
    </format>
    <format dxfId="121">
      <pivotArea dataOnly="0" labelOnly="1" outline="0" fieldPosition="0">
        <references count="5">
          <reference field="0" count="1" selected="0">
            <x v="230"/>
          </reference>
          <reference field="3" count="1" selected="0">
            <x v="200"/>
          </reference>
          <reference field="17" count="1">
            <x v="142"/>
          </reference>
          <reference field="18" count="1" selected="0">
            <x v="71"/>
          </reference>
          <reference field="22" count="1" selected="0">
            <x v="3"/>
          </reference>
        </references>
      </pivotArea>
    </format>
    <format dxfId="120">
      <pivotArea dataOnly="0" labelOnly="1" outline="0" fieldPosition="0">
        <references count="5">
          <reference field="0" count="1" selected="0">
            <x v="235"/>
          </reference>
          <reference field="3" count="1" selected="0">
            <x v="201"/>
          </reference>
          <reference field="17" count="1">
            <x v="92"/>
          </reference>
          <reference field="18" count="1" selected="0">
            <x v="71"/>
          </reference>
          <reference field="22" count="1" selected="0">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B43C0A9-88C9-42EB-A8EC-DE9C2A2134EA}" name="ﾋﾟﾎﾞｯﾄﾃｰﾌﾞﾙ1" cacheId="1" dataOnRows="1" applyNumberFormats="0" applyBorderFormats="0" applyFontFormats="0" applyPatternFormats="0" applyAlignmentFormats="0" applyWidthHeightFormats="1" dataCaption="データ" updatedVersion="6" minRefreshableVersion="3" showMultipleLabel="0" showMemberPropertyTips="0" itemPrintTitles="1" createdVersion="6" indent="0" compact="0" compactData="0" gridDropZones="1">
  <location ref="A1:G219" firstHeaderRow="2" firstDataRow="2" firstDataCol="6"/>
  <pivotFields count="39">
    <pivotField axis="axisRow" dataField="1" compact="0" outline="0" subtotalTop="0" showAll="0" includeNewItemsInFilter="1" sortType="ascending" rankBy="0" defaultSubtotal="0">
      <items count="237">
        <item x="0"/>
        <item x="1"/>
        <item x="2"/>
        <item x="3"/>
        <item x="4"/>
        <item x="5"/>
        <item x="6"/>
        <item x="7"/>
        <item x="8"/>
        <item x="9"/>
        <item x="10"/>
        <item x="11"/>
        <item x="12"/>
        <item x="13"/>
        <item x="14"/>
        <item x="15"/>
        <item x="16"/>
        <item x="17"/>
        <item x="18"/>
        <item x="19"/>
        <item x="20"/>
        <item x="21"/>
        <item x="22"/>
        <item x="23"/>
        <item x="24"/>
        <item m="1" x="213"/>
        <item x="25"/>
        <item x="26"/>
        <item x="27"/>
        <item x="28"/>
        <item x="29"/>
        <item x="30"/>
        <item x="31"/>
        <item x="32"/>
        <item m="1" x="232"/>
        <item x="33"/>
        <item x="34"/>
        <item x="35"/>
        <item m="1" x="235"/>
        <item x="36"/>
        <item x="37"/>
        <item m="1" x="225"/>
        <item m="1" x="222"/>
        <item m="1" x="230"/>
        <item x="38"/>
        <item x="39"/>
        <item m="1" x="211"/>
        <item m="1" x="236"/>
        <item m="1" x="217"/>
        <item x="40"/>
        <item x="41"/>
        <item m="1" x="226"/>
        <item m="1" x="223"/>
        <item m="1" x="233"/>
        <item x="42"/>
        <item x="43"/>
        <item x="44"/>
        <item x="45"/>
        <item m="1" x="234"/>
        <item m="1" x="229"/>
        <item m="1" x="220"/>
        <item x="46"/>
        <item x="47"/>
        <item m="1" x="231"/>
        <item m="1" x="224"/>
        <item x="48"/>
        <item x="49"/>
        <item x="50"/>
        <item x="51"/>
        <item x="52"/>
        <item x="53"/>
        <item x="54"/>
        <item x="55"/>
        <item m="1" x="216"/>
        <item m="1" x="212"/>
        <item x="56"/>
        <item x="57"/>
        <item x="58"/>
        <item x="59"/>
        <item x="60"/>
        <item x="61"/>
        <item x="62"/>
        <item m="1" x="227"/>
        <item x="63"/>
        <item x="64"/>
        <item x="65"/>
        <item x="66"/>
        <item x="67"/>
        <item x="68"/>
        <item m="1" x="219"/>
        <item m="1" x="214"/>
        <item x="69"/>
        <item x="70"/>
        <item x="71"/>
        <item x="72"/>
        <item x="73"/>
        <item x="74"/>
        <item x="75"/>
        <item x="76"/>
        <item m="1" x="228"/>
        <item x="77"/>
        <item x="78"/>
        <item x="79"/>
        <item x="80"/>
        <item x="81"/>
        <item x="82"/>
        <item x="83"/>
        <item x="84"/>
        <item x="85"/>
        <item x="86"/>
        <item m="1" x="221"/>
        <item m="1" x="215"/>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m="1" x="218"/>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s>
    </pivotField>
    <pivotField compact="0" outline="0" subtotalTop="0" showAll="0" includeNewItemsInFilter="1"/>
    <pivotField compact="0" outline="0" subtotalTop="0" showAll="0" includeNewItemsInFilter="1" defaultSubtotal="0"/>
    <pivotField compact="0" outline="0" subtotalTop="0" showAll="0" defaultSubtotal="0"/>
    <pivotField name="タイトル" axis="axisRow" compact="0" outline="0" subtotalTop="0" showAll="0" includeNewItemsInFilter="1" defaultSubtotal="0">
      <items count="218">
        <item x="14"/>
        <item x="77"/>
        <item x="65"/>
        <item x="64"/>
        <item x="27"/>
        <item x="33"/>
        <item x="85"/>
        <item x="74"/>
        <item x="34"/>
        <item x="2"/>
        <item x="22"/>
        <item x="75"/>
        <item x="84"/>
        <item x="53"/>
        <item x="28"/>
        <item x="10"/>
        <item x="54"/>
        <item x="48"/>
        <item x="57"/>
        <item x="18"/>
        <item x="36"/>
        <item x="23"/>
        <item x="8"/>
        <item x="9"/>
        <item x="47"/>
        <item x="26"/>
        <item x="37"/>
        <item x="72"/>
        <item x="81"/>
        <item x="13"/>
        <item x="63"/>
        <item x="71"/>
        <item x="56"/>
        <item x="61"/>
        <item x="96"/>
        <item x="98"/>
        <item x="189"/>
        <item x="38"/>
        <item x="16"/>
        <item x="46"/>
        <item x="51"/>
        <item x="5"/>
        <item x="80"/>
        <item x="25"/>
        <item x="83"/>
        <item x="66"/>
        <item x="31"/>
        <item m="1" x="217"/>
        <item x="12"/>
        <item x="194"/>
        <item x="195"/>
        <item x="196"/>
        <item x="17"/>
        <item x="52"/>
        <item x="67"/>
        <item x="35"/>
        <item x="43"/>
        <item x="40"/>
        <item x="87"/>
        <item x="92"/>
        <item x="49"/>
        <item x="41"/>
        <item x="97"/>
        <item x="62"/>
        <item x="50"/>
        <item x="58"/>
        <item x="69"/>
        <item x="78"/>
        <item x="55"/>
        <item x="70"/>
        <item x="7"/>
        <item x="93"/>
        <item x="45"/>
        <item x="30"/>
        <item x="6"/>
        <item x="11"/>
        <item x="3"/>
        <item x="4"/>
        <item x="1"/>
        <item x="73"/>
        <item x="29"/>
        <item x="59"/>
        <item x="44"/>
        <item x="60"/>
        <item x="82"/>
        <item x="21"/>
        <item x="199"/>
        <item m="1" x="214"/>
        <item x="94"/>
        <item x="39"/>
        <item x="95"/>
        <item x="91"/>
        <item x="15"/>
        <item x="42"/>
        <item x="79"/>
        <item x="204"/>
        <item x="100"/>
        <item x="101"/>
        <item m="1" x="216"/>
        <item x="103"/>
        <item x="104"/>
        <item x="105"/>
        <item x="106"/>
        <item m="1" x="205"/>
        <item x="108"/>
        <item m="1" x="212"/>
        <item x="110"/>
        <item m="1" x="207"/>
        <item m="1" x="215"/>
        <item x="113"/>
        <item x="114"/>
        <item x="115"/>
        <item m="1" x="213"/>
        <item x="118"/>
        <item x="119"/>
        <item x="120"/>
        <item x="121"/>
        <item x="122"/>
        <item x="123"/>
        <item x="117"/>
        <item x="190"/>
        <item m="1" x="206"/>
        <item x="181"/>
        <item x="182"/>
        <item x="183"/>
        <item x="184"/>
        <item x="185"/>
        <item x="99"/>
        <item x="107"/>
        <item x="111"/>
        <item m="1" x="211"/>
        <item x="32"/>
        <item x="191"/>
        <item x="19"/>
        <item x="88"/>
        <item x="89"/>
        <item x="90"/>
        <item x="76"/>
        <item x="20"/>
        <item x="197"/>
        <item m="1" x="209"/>
        <item x="188"/>
        <item x="24"/>
        <item x="109"/>
        <item x="198"/>
        <item x="68"/>
        <item x="86"/>
        <item x="124"/>
        <item x="192"/>
        <item x="125"/>
        <item m="1" x="210"/>
        <item x="127"/>
        <item x="128"/>
        <item x="129"/>
        <item x="130"/>
        <item x="131"/>
        <item x="132"/>
        <item x="133"/>
        <item x="134"/>
        <item x="135"/>
        <item x="136"/>
        <item x="137"/>
        <item x="138"/>
        <item x="116"/>
        <item x="139"/>
        <item x="140"/>
        <item x="141"/>
        <item x="142"/>
        <item x="143"/>
        <item x="144"/>
        <item x="145"/>
        <item x="146"/>
        <item x="147"/>
        <item x="148"/>
        <item x="149"/>
        <item x="203"/>
        <item x="150"/>
        <item x="151"/>
        <item x="186"/>
        <item x="152"/>
        <item x="153"/>
        <item x="154"/>
        <item x="155"/>
        <item x="156"/>
        <item x="157"/>
        <item x="158"/>
        <item x="159"/>
        <item x="160"/>
        <item m="1" x="208"/>
        <item x="162"/>
        <item x="163"/>
        <item x="164"/>
        <item x="165"/>
        <item x="166"/>
        <item x="167"/>
        <item x="169"/>
        <item x="170"/>
        <item x="171"/>
        <item x="172"/>
        <item x="173"/>
        <item x="174"/>
        <item x="175"/>
        <item x="176"/>
        <item x="177"/>
        <item x="178"/>
        <item x="179"/>
        <item x="126"/>
        <item x="168"/>
        <item x="102"/>
        <item x="112"/>
        <item x="161"/>
        <item x="0"/>
        <item x="180"/>
        <item x="187"/>
        <item x="193"/>
        <item x="200"/>
        <item x="201"/>
        <item x="202"/>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defaultSubtotal="0">
      <items count="170">
        <item x="92"/>
        <item x="49"/>
        <item x="50"/>
        <item x="138"/>
        <item x="25"/>
        <item x="153"/>
        <item x="31"/>
        <item x="119"/>
        <item x="150"/>
        <item x="67"/>
        <item x="99"/>
        <item x="155"/>
        <item x="77"/>
        <item x="129"/>
        <item x="74"/>
        <item x="73"/>
        <item x="7"/>
        <item x="158"/>
        <item x="122"/>
        <item x="20"/>
        <item x="142"/>
        <item x="64"/>
        <item x="88"/>
        <item x="139"/>
        <item x="145"/>
        <item x="106"/>
        <item x="135"/>
        <item x="61"/>
        <item x="1"/>
        <item x="5"/>
        <item x="3"/>
        <item x="21"/>
        <item x="117"/>
        <item x="27"/>
        <item x="4"/>
        <item x="123"/>
        <item x="38"/>
        <item x="29"/>
        <item x="14"/>
        <item x="112"/>
        <item x="96"/>
        <item x="134"/>
        <item x="159"/>
        <item x="130"/>
        <item x="43"/>
        <item x="18"/>
        <item x="165"/>
        <item x="24"/>
        <item x="10"/>
        <item x="6"/>
        <item x="114"/>
        <item x="131"/>
        <item x="136"/>
        <item x="33"/>
        <item x="115"/>
        <item x="55"/>
        <item x="166"/>
        <item x="107"/>
        <item x="72"/>
        <item x="146"/>
        <item x="164"/>
        <item x="140"/>
        <item x="76"/>
        <item x="15"/>
        <item x="32"/>
        <item x="103"/>
        <item x="28"/>
        <item x="2"/>
        <item x="156"/>
        <item x="56"/>
        <item x="37"/>
        <item x="102"/>
        <item x="109"/>
        <item x="11"/>
        <item x="163"/>
        <item x="71"/>
        <item x="90"/>
        <item x="35"/>
        <item x="23"/>
        <item x="39"/>
        <item x="9"/>
        <item x="116"/>
        <item x="127"/>
        <item x="93"/>
        <item x="80"/>
        <item x="83"/>
        <item x="57"/>
        <item x="58"/>
        <item x="26"/>
        <item x="144"/>
        <item x="143"/>
        <item x="126"/>
        <item x="13"/>
        <item x="137"/>
        <item x="30"/>
        <item x="41"/>
        <item x="65"/>
        <item x="46"/>
        <item x="54"/>
        <item x="12"/>
        <item x="118"/>
        <item x="66"/>
        <item x="100"/>
        <item x="82"/>
        <item x="128"/>
        <item x="81"/>
        <item x="89"/>
        <item x="63"/>
        <item sd="0" x="141"/>
        <item x="108"/>
        <item x="36"/>
        <item x="167"/>
        <item x="42"/>
        <item x="75"/>
        <item x="69"/>
        <item x="16"/>
        <item x="94"/>
        <item x="151"/>
        <item x="133"/>
        <item x="162"/>
        <item x="8"/>
        <item x="110"/>
        <item x="87"/>
        <item x="157"/>
        <item x="152"/>
        <item x="51"/>
        <item x="52"/>
        <item x="149"/>
        <item x="44"/>
        <item x="68"/>
        <item x="84"/>
        <item x="79"/>
        <item x="53"/>
        <item x="160"/>
        <item x="111"/>
        <item x="59"/>
        <item x="19"/>
        <item x="70"/>
        <item x="104"/>
        <item x="95"/>
        <item x="22"/>
        <item x="48"/>
        <item x="154"/>
        <item x="132"/>
        <item x="148"/>
        <item x="34"/>
        <item x="124"/>
        <item x="169"/>
        <item x="17"/>
        <item x="120"/>
        <item x="101"/>
        <item x="121"/>
        <item x="47"/>
        <item x="78"/>
        <item x="86"/>
        <item x="40"/>
        <item x="113"/>
        <item x="60"/>
        <item x="91"/>
        <item x="125"/>
        <item x="147"/>
        <item x="85"/>
        <item x="45"/>
        <item x="62"/>
        <item x="97"/>
        <item x="105"/>
        <item x="98"/>
        <item x="0"/>
        <item x="161"/>
        <item x="168"/>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name="収納" axis="axisRow" compact="0" outline="0" subtotalTop="0" showAll="0">
      <items count="6">
        <item x="3"/>
        <item x="2"/>
        <item x="1"/>
        <item x="4"/>
        <item x="0"/>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defaultSubtotal="0">
      <items count="32">
        <item x="0"/>
        <item x="18"/>
        <item x="5"/>
        <item x="14"/>
        <item x="8"/>
        <item x="11"/>
        <item x="10"/>
        <item x="9"/>
        <item x="20"/>
        <item x="7"/>
        <item x="21"/>
        <item x="2"/>
        <item x="27"/>
        <item x="1"/>
        <item x="25"/>
        <item x="4"/>
        <item x="26"/>
        <item x="3"/>
        <item x="22"/>
        <item x="19"/>
        <item x="6"/>
        <item x="24"/>
        <item x="15"/>
        <item x="12"/>
        <item x="13"/>
        <item m="1" x="31"/>
        <item x="23"/>
        <item x="16"/>
        <item x="17"/>
        <item x="28"/>
        <item m="1" x="30"/>
        <item x="29"/>
      </items>
    </pivotField>
    <pivotField compact="0" outline="0" subtotalTop="0" showAll="0" includeNewItemsInFilter="1"/>
    <pivotField compact="0" outline="0" subtotalTop="0" showAll="0" includeNewItemsInFilter="1"/>
    <pivotField axis="axisRow" compact="0" outline="0" subtotalTop="0" showAll="0" includeNewItemsInFilter="1" defaultSubtotal="0">
      <items count="30">
        <item x="0"/>
        <item x="28"/>
        <item m="1" x="29"/>
        <item x="12"/>
        <item x="15"/>
        <item x="16"/>
        <item x="10"/>
        <item x="17"/>
        <item x="13"/>
        <item x="9"/>
        <item x="4"/>
        <item x="22"/>
        <item x="5"/>
        <item x="14"/>
        <item x="7"/>
        <item x="6"/>
        <item x="24"/>
        <item x="27"/>
        <item x="18"/>
        <item x="21"/>
        <item x="2"/>
        <item x="3"/>
        <item x="19"/>
        <item x="25"/>
        <item x="26"/>
        <item x="20"/>
        <item x="1"/>
        <item x="23"/>
        <item x="8"/>
        <item x="11"/>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6">
    <field x="22"/>
    <field x="0"/>
    <field x="4"/>
    <field x="11"/>
    <field x="33"/>
    <field x="30"/>
  </rowFields>
  <rowItems count="217">
    <i>
      <x/>
      <x v="20"/>
      <x v="138"/>
      <x v="19"/>
      <x/>
      <x/>
    </i>
    <i r="1">
      <x v="33"/>
      <x v="131"/>
      <x v="64"/>
      <x/>
      <x/>
    </i>
    <i r="1">
      <x v="50"/>
      <x v="61"/>
      <x v="155"/>
      <x/>
      <x v="13"/>
    </i>
    <i r="1">
      <x v="61"/>
      <x v="39"/>
      <x v="162"/>
      <x/>
      <x/>
    </i>
    <i r="1">
      <x v="62"/>
      <x v="24"/>
      <x v="97"/>
      <x/>
      <x/>
    </i>
    <i r="1">
      <x v="71"/>
      <x v="16"/>
      <x v="126"/>
      <x/>
      <x/>
    </i>
    <i r="1">
      <x v="76"/>
      <x v="18"/>
      <x v="55"/>
      <x/>
      <x/>
    </i>
    <i r="1">
      <x v="77"/>
      <x v="65"/>
      <x v="69"/>
      <x/>
      <x/>
    </i>
    <i r="1">
      <x v="78"/>
      <x v="81"/>
      <x v="86"/>
      <x/>
      <x/>
    </i>
    <i r="1">
      <x v="88"/>
      <x v="145"/>
      <x v="86"/>
      <x/>
      <x/>
    </i>
    <i r="1">
      <x v="95"/>
      <x v="79"/>
      <x v="114"/>
      <x/>
      <x/>
    </i>
    <i r="1">
      <x v="97"/>
      <x v="11"/>
      <x v="75"/>
      <x/>
      <x/>
    </i>
    <i r="1">
      <x v="100"/>
      <x v="1"/>
      <x v="15"/>
      <x v="28"/>
      <x v="7"/>
    </i>
    <i r="1">
      <x v="101"/>
      <x v="67"/>
      <x v="14"/>
      <x v="9"/>
      <x v="6"/>
    </i>
    <i r="1">
      <x v="102"/>
      <x v="94"/>
      <x v="113"/>
      <x v="12"/>
      <x v="5"/>
    </i>
    <i r="1">
      <x v="103"/>
      <x v="42"/>
      <x v="62"/>
      <x v="6"/>
      <x v="5"/>
    </i>
    <i r="1">
      <x v="106"/>
      <x v="44"/>
      <x v="131"/>
      <x v="20"/>
      <x v="7"/>
    </i>
    <i r="1">
      <x v="113"/>
      <x v="134"/>
      <x v="130"/>
      <x/>
      <x/>
    </i>
    <i r="1">
      <x v="114"/>
      <x v="135"/>
      <x v="161"/>
      <x v="14"/>
      <x v="3"/>
    </i>
    <i r="1">
      <x v="116"/>
      <x v="91"/>
      <x v="132"/>
      <x v="8"/>
      <x v="7"/>
    </i>
    <i r="1">
      <x v="121"/>
      <x v="34"/>
      <x v="158"/>
      <x/>
      <x/>
    </i>
    <i r="1">
      <x v="125"/>
      <x v="96"/>
      <x v="116"/>
      <x/>
      <x v="7"/>
    </i>
    <i r="1">
      <x v="126"/>
      <x v="97"/>
      <x v="139"/>
      <x v="9"/>
      <x v="7"/>
    </i>
    <i r="1">
      <x v="129"/>
      <x v="100"/>
      <x v="116"/>
      <x/>
      <x/>
    </i>
    <i r="1">
      <x v="131"/>
      <x v="102"/>
      <x v="10"/>
      <x v="18"/>
      <x v="28"/>
    </i>
    <i r="1">
      <x v="133"/>
      <x v="104"/>
      <x v="150"/>
      <x/>
      <x v="1"/>
    </i>
    <i r="1">
      <x v="140"/>
      <x v="111"/>
      <x v="57"/>
      <x v="11"/>
      <x v="7"/>
    </i>
    <i r="1">
      <x v="141"/>
      <x v="163"/>
      <x v="109"/>
      <x/>
      <x/>
    </i>
    <i r="1">
      <x v="142"/>
      <x v="119"/>
      <x v="155"/>
      <x v="27"/>
      <x v="6"/>
    </i>
    <i r="1">
      <x v="148"/>
      <x v="118"/>
      <x v="121"/>
      <x v="10"/>
      <x v="19"/>
    </i>
    <i r="1">
      <x v="149"/>
      <x v="147"/>
      <x v="134"/>
      <x/>
      <x/>
    </i>
    <i r="1">
      <x v="150"/>
      <x v="149"/>
      <x v="39"/>
      <x v="28"/>
      <x v="20"/>
    </i>
    <i r="1">
      <x v="151"/>
      <x v="206"/>
      <x v="39"/>
      <x v="16"/>
      <x v="8"/>
    </i>
    <i r="1">
      <x v="154"/>
      <x v="153"/>
      <x v="54"/>
      <x v="18"/>
      <x v="4"/>
    </i>
    <i r="1">
      <x v="156"/>
      <x v="155"/>
      <x v="32"/>
      <x/>
      <x/>
    </i>
    <i r="1">
      <x v="162"/>
      <x v="161"/>
      <x v="35"/>
      <x/>
      <x v="18"/>
    </i>
    <i r="1">
      <x v="168"/>
      <x v="168"/>
      <x v="13"/>
      <x v="18"/>
      <x v="8"/>
    </i>
    <i r="1">
      <x v="169"/>
      <x v="169"/>
      <x v="13"/>
      <x v="18"/>
      <x v="8"/>
    </i>
    <i r="1">
      <x v="170"/>
      <x v="170"/>
      <x v="43"/>
      <x/>
      <x v="18"/>
    </i>
    <i r="1">
      <x v="171"/>
      <x v="171"/>
      <x v="51"/>
      <x/>
      <x/>
    </i>
    <i r="1">
      <x v="172"/>
      <x v="172"/>
      <x v="143"/>
      <x/>
      <x v="26"/>
    </i>
    <i r="1">
      <x v="178"/>
      <x v="180"/>
      <x v="130"/>
      <x/>
      <x/>
    </i>
    <i r="1">
      <x v="183"/>
      <x v="185"/>
      <x v="108"/>
    </i>
    <i r="1">
      <x v="185"/>
      <x v="187"/>
      <x v="43"/>
      <x/>
      <x v="16"/>
    </i>
    <i r="1">
      <x v="187"/>
      <x v="189"/>
      <x v="89"/>
      <x/>
      <x v="2"/>
    </i>
    <i r="1">
      <x v="191"/>
      <x v="193"/>
      <x v="144"/>
      <x/>
      <x/>
    </i>
    <i r="1">
      <x v="192"/>
      <x v="194"/>
      <x v="127"/>
      <x v="28"/>
      <x v="3"/>
    </i>
    <i r="1">
      <x v="193"/>
      <x v="207"/>
      <x v="134"/>
      <x v="27"/>
      <x v="23"/>
    </i>
    <i r="1">
      <x v="195"/>
      <x v="196"/>
      <x v="117"/>
      <x/>
      <x v="18"/>
    </i>
    <i r="1">
      <x v="203"/>
      <x v="204"/>
      <x v="42"/>
      <x/>
      <x v="29"/>
    </i>
    <i t="default">
      <x/>
    </i>
    <i>
      <x v="1"/>
      <x v="3"/>
      <x v="76"/>
      <x v="30"/>
      <x/>
      <x/>
    </i>
    <i r="1">
      <x v="5"/>
      <x v="41"/>
      <x v="29"/>
      <x/>
      <x/>
    </i>
    <i r="1">
      <x v="8"/>
      <x v="22"/>
      <x v="120"/>
      <x/>
      <x/>
    </i>
    <i r="1">
      <x v="9"/>
      <x v="23"/>
      <x v="80"/>
      <x/>
      <x/>
    </i>
    <i r="1">
      <x v="11"/>
      <x v="75"/>
      <x v="73"/>
      <x/>
      <x/>
    </i>
    <i r="1">
      <x v="12"/>
      <x v="48"/>
      <x v="99"/>
      <x/>
      <x v="11"/>
    </i>
    <i r="1">
      <x v="13"/>
      <x v="29"/>
      <x v="92"/>
      <x/>
      <x/>
    </i>
    <i r="1">
      <x v="14"/>
      <x/>
      <x v="38"/>
      <x/>
      <x/>
    </i>
    <i r="1">
      <x v="15"/>
      <x v="92"/>
      <x v="63"/>
      <x/>
      <x/>
    </i>
    <i r="1">
      <x v="16"/>
      <x v="38"/>
      <x v="115"/>
      <x/>
      <x/>
    </i>
    <i r="1">
      <x v="17"/>
      <x v="52"/>
      <x v="148"/>
      <x/>
      <x/>
    </i>
    <i r="1">
      <x v="21"/>
      <x v="85"/>
      <x v="31"/>
      <x v="20"/>
      <x v="17"/>
    </i>
    <i r="1">
      <x v="22"/>
      <x v="10"/>
      <x v="140"/>
      <x/>
      <x/>
    </i>
    <i r="1">
      <x v="26"/>
      <x v="43"/>
      <x v="4"/>
      <x/>
      <x/>
    </i>
    <i r="1">
      <x v="27"/>
      <x v="25"/>
      <x v="88"/>
      <x/>
      <x/>
    </i>
    <i r="1">
      <x v="29"/>
      <x v="14"/>
      <x v="66"/>
      <x/>
      <x/>
    </i>
    <i r="1">
      <x v="30"/>
      <x v="80"/>
      <x v="37"/>
      <x/>
      <x/>
    </i>
    <i r="1">
      <x v="35"/>
      <x v="5"/>
      <x v="53"/>
      <x/>
      <x/>
    </i>
    <i r="1">
      <x v="36"/>
      <x v="8"/>
      <x v="145"/>
      <x/>
      <x/>
    </i>
    <i r="1">
      <x v="37"/>
      <x v="55"/>
      <x v="64"/>
      <x/>
      <x/>
    </i>
    <i r="1">
      <x v="40"/>
      <x v="26"/>
      <x v="110"/>
      <x/>
      <x/>
    </i>
    <i r="1">
      <x v="44"/>
      <x v="37"/>
      <x v="70"/>
      <x/>
      <x/>
    </i>
    <i r="1">
      <x v="45"/>
      <x v="89"/>
      <x v="36"/>
      <x/>
      <x/>
    </i>
    <i r="1">
      <x v="55"/>
      <x v="56"/>
      <x v="112"/>
      <x/>
      <x/>
    </i>
    <i r="1">
      <x v="56"/>
      <x v="82"/>
      <x v="44"/>
      <x/>
      <x/>
    </i>
    <i r="1">
      <x v="69"/>
      <x v="53"/>
      <x v="2"/>
      <x/>
      <x/>
    </i>
    <i r="1">
      <x v="75"/>
      <x v="32"/>
      <x v="98"/>
      <x/>
      <x/>
    </i>
    <i r="1">
      <x v="83"/>
      <x v="30"/>
      <x v="157"/>
      <x/>
      <x/>
    </i>
    <i r="1">
      <x v="85"/>
      <x v="2"/>
      <x v="163"/>
      <x/>
      <x/>
    </i>
    <i r="1">
      <x v="86"/>
      <x v="45"/>
      <x v="107"/>
      <x/>
      <x/>
    </i>
    <i r="1">
      <x v="87"/>
      <x v="54"/>
      <x v="21"/>
      <x/>
      <x/>
    </i>
    <i r="1">
      <x v="91"/>
      <x v="66"/>
      <x v="96"/>
      <x/>
      <x/>
    </i>
    <i r="1">
      <x v="93"/>
      <x v="31"/>
      <x v="9"/>
      <x v="14"/>
      <x v="4"/>
    </i>
    <i r="1">
      <x v="94"/>
      <x v="27"/>
      <x v="129"/>
      <x/>
      <x/>
    </i>
    <i r="1">
      <x v="98"/>
      <x v="137"/>
      <x v="58"/>
      <x/>
      <x/>
    </i>
    <i r="1">
      <x v="105"/>
      <x v="84"/>
      <x v="153"/>
      <x v="29"/>
      <x v="23"/>
    </i>
    <i r="1">
      <x v="112"/>
      <x v="58"/>
      <x v="85"/>
      <x v="3"/>
      <x v="24"/>
    </i>
    <i r="1">
      <x v="115"/>
      <x v="136"/>
      <x v="154"/>
      <x/>
      <x/>
    </i>
    <i r="1">
      <x v="117"/>
      <x v="59"/>
      <x v="122"/>
      <x v="13"/>
      <x v="22"/>
    </i>
    <i r="1">
      <x v="118"/>
      <x v="71"/>
      <x v="22"/>
      <x v="4"/>
      <x v="24"/>
    </i>
    <i r="1">
      <x v="119"/>
      <x v="88"/>
      <x v="106"/>
      <x/>
      <x/>
    </i>
    <i r="1">
      <x v="122"/>
      <x v="62"/>
      <x v="155"/>
      <x v="14"/>
      <x v="22"/>
    </i>
    <i r="1">
      <x v="123"/>
      <x v="35"/>
      <x/>
      <x/>
      <x/>
    </i>
    <i r="1">
      <x v="124"/>
      <x v="127"/>
      <x v="83"/>
      <x v="5"/>
      <x v="6"/>
    </i>
    <i r="1">
      <x v="127"/>
      <x v="208"/>
      <x v="40"/>
      <x v="7"/>
      <x v="6"/>
    </i>
    <i r="1">
      <x v="128"/>
      <x v="99"/>
      <x v="164"/>
      <x/>
      <x/>
    </i>
    <i r="1">
      <x v="132"/>
      <x v="128"/>
      <x v="102"/>
      <x/>
      <x/>
    </i>
    <i r="1">
      <x v="134"/>
      <x v="143"/>
      <x v="71"/>
      <x/>
      <x/>
    </i>
    <i r="1">
      <x v="136"/>
      <x v="129"/>
      <x v="138"/>
      <x v="18"/>
      <x v="22"/>
    </i>
    <i r="1">
      <x v="137"/>
      <x v="209"/>
      <x v="165"/>
      <x v="22"/>
      <x v="19"/>
    </i>
    <i r="1">
      <x v="138"/>
      <x v="109"/>
      <x v="25"/>
      <x v="25"/>
      <x v="3"/>
    </i>
    <i r="1">
      <x v="139"/>
      <x v="110"/>
      <x v="25"/>
      <x v="19"/>
      <x v="22"/>
    </i>
    <i r="1">
      <x v="143"/>
      <x v="113"/>
      <x v="155"/>
      <x v="20"/>
      <x v="22"/>
    </i>
    <i r="1">
      <x v="145"/>
      <x v="115"/>
      <x v="10"/>
      <x/>
      <x/>
    </i>
    <i r="1">
      <x v="146"/>
      <x v="116"/>
      <x v="121"/>
      <x/>
      <x/>
    </i>
    <i r="1">
      <x v="147"/>
      <x v="117"/>
      <x v="121"/>
      <x/>
      <x/>
    </i>
    <i r="1">
      <x v="153"/>
      <x v="152"/>
      <x v="50"/>
      <x/>
      <x/>
    </i>
    <i r="1">
      <x v="155"/>
      <x v="154"/>
      <x v="81"/>
      <x/>
      <x/>
    </i>
    <i r="1">
      <x v="157"/>
      <x v="156"/>
      <x v="100"/>
      <x v="23"/>
      <x v="10"/>
    </i>
    <i r="1">
      <x v="158"/>
      <x v="157"/>
      <x v="7"/>
      <x/>
      <x/>
    </i>
    <i r="1">
      <x v="159"/>
      <x v="158"/>
      <x v="149"/>
      <x v="20"/>
      <x v="7"/>
    </i>
    <i r="1">
      <x v="160"/>
      <x v="159"/>
      <x v="151"/>
      <x v="24"/>
      <x v="10"/>
    </i>
    <i r="1">
      <x v="161"/>
      <x v="160"/>
      <x v="18"/>
      <x v="20"/>
      <x v="7"/>
    </i>
    <i r="1">
      <x v="163"/>
      <x v="162"/>
      <x v="146"/>
      <x v="18"/>
      <x v="3"/>
    </i>
    <i r="1">
      <x v="164"/>
      <x v="164"/>
      <x v="159"/>
      <x/>
      <x v="18"/>
    </i>
    <i r="1">
      <x v="165"/>
      <x v="165"/>
      <x v="91"/>
      <x v="23"/>
      <x v="11"/>
    </i>
    <i r="1">
      <x v="166"/>
      <x v="166"/>
      <x v="82"/>
      <x v="18"/>
      <x v="2"/>
    </i>
    <i r="1">
      <x v="167"/>
      <x v="167"/>
      <x v="104"/>
      <x/>
      <x/>
    </i>
    <i r="1">
      <x v="175"/>
      <x v="176"/>
      <x v="26"/>
      <x v="19"/>
      <x v="21"/>
    </i>
    <i r="1">
      <x v="176"/>
      <x v="177"/>
      <x v="26"/>
      <x v="23"/>
      <x v="3"/>
    </i>
    <i r="1">
      <x v="180"/>
      <x v="182"/>
      <x v="3"/>
      <x/>
      <x/>
    </i>
    <i r="1">
      <x v="182"/>
      <x v="184"/>
      <x v="61"/>
      <x/>
      <x v="2"/>
    </i>
    <i r="1">
      <x v="184"/>
      <x v="186"/>
      <x v="20"/>
      <x/>
      <x v="18"/>
    </i>
    <i r="1">
      <x v="188"/>
      <x v="190"/>
      <x v="24"/>
      <x/>
      <x v="2"/>
    </i>
    <i r="1">
      <x v="189"/>
      <x v="191"/>
      <x v="59"/>
      <x v="28"/>
      <x v="9"/>
    </i>
    <i r="1">
      <x v="190"/>
      <x v="192"/>
      <x v="160"/>
      <x v="27"/>
      <x v="21"/>
    </i>
    <i r="1">
      <x v="194"/>
      <x v="195"/>
      <x v="8"/>
      <x/>
      <x/>
    </i>
    <i r="1">
      <x v="196"/>
      <x v="197"/>
      <x v="124"/>
      <x/>
      <x/>
    </i>
    <i r="1">
      <x v="199"/>
      <x v="200"/>
      <x v="11"/>
      <x/>
      <x/>
    </i>
    <i r="1">
      <x v="201"/>
      <x v="202"/>
      <x v="123"/>
      <x/>
      <x/>
    </i>
    <i r="1">
      <x v="202"/>
      <x v="203"/>
      <x v="17"/>
      <x/>
      <x/>
    </i>
    <i r="1">
      <x v="204"/>
      <x v="205"/>
      <x v="133"/>
      <x v="29"/>
      <x v="29"/>
    </i>
    <i r="1">
      <x v="229"/>
      <x v="139"/>
      <x v="167"/>
      <x/>
      <x/>
    </i>
    <i t="default">
      <x v="1"/>
    </i>
    <i>
      <x v="2"/>
      <x v="1"/>
      <x v="78"/>
      <x v="28"/>
      <x/>
      <x/>
    </i>
    <i r="1">
      <x v="2"/>
      <x v="9"/>
      <x v="67"/>
      <x/>
      <x/>
    </i>
    <i r="1">
      <x v="4"/>
      <x v="77"/>
      <x v="34"/>
      <x/>
      <x/>
    </i>
    <i r="1">
      <x v="6"/>
      <x v="74"/>
      <x v="49"/>
      <x/>
      <x/>
    </i>
    <i r="1">
      <x v="7"/>
      <x v="70"/>
      <x v="16"/>
      <x v="26"/>
      <x v="13"/>
    </i>
    <i r="1">
      <x v="10"/>
      <x v="15"/>
      <x v="48"/>
      <x/>
      <x/>
    </i>
    <i r="1">
      <x v="18"/>
      <x v="19"/>
      <x v="45"/>
      <x/>
      <x/>
    </i>
    <i r="1">
      <x v="19"/>
      <x v="133"/>
      <x v="136"/>
      <x/>
      <x/>
    </i>
    <i r="1">
      <x v="23"/>
      <x v="21"/>
      <x v="78"/>
      <x/>
      <x/>
    </i>
    <i r="1">
      <x v="24"/>
      <x v="142"/>
      <x v="47"/>
      <x/>
      <x v="17"/>
    </i>
    <i r="1">
      <x v="28"/>
      <x v="4"/>
      <x v="33"/>
      <x/>
      <x/>
    </i>
    <i r="1">
      <x v="31"/>
      <x v="73"/>
      <x v="94"/>
      <x/>
      <x/>
    </i>
    <i r="1">
      <x v="32"/>
      <x v="46"/>
      <x v="6"/>
      <x/>
      <x/>
    </i>
    <i r="1">
      <x v="39"/>
      <x v="20"/>
      <x v="77"/>
      <x v="21"/>
      <x v="15"/>
    </i>
    <i r="1">
      <x v="49"/>
      <x v="57"/>
      <x v="79"/>
      <x/>
      <x v="2"/>
    </i>
    <i r="1">
      <x v="54"/>
      <x v="93"/>
      <x v="95"/>
      <x/>
      <x/>
    </i>
    <i r="1">
      <x v="57"/>
      <x v="72"/>
      <x v="128"/>
      <x/>
      <x/>
    </i>
    <i r="1">
      <x v="65"/>
      <x v="17"/>
      <x v="152"/>
      <x v="10"/>
      <x v="20"/>
    </i>
    <i r="1">
      <x v="66"/>
      <x v="60"/>
      <x v="152"/>
      <x v="12"/>
      <x v="20"/>
    </i>
    <i r="1">
      <x v="67"/>
      <x v="64"/>
      <x v="141"/>
      <x/>
      <x/>
    </i>
    <i r="1">
      <x v="68"/>
      <x v="40"/>
      <x v="1"/>
      <x/>
      <x/>
    </i>
    <i r="1">
      <x v="70"/>
      <x v="13"/>
      <x v="125"/>
      <x/>
      <x/>
    </i>
    <i r="1">
      <x v="72"/>
      <x v="68"/>
      <x v="132"/>
      <x/>
      <x/>
    </i>
    <i r="1">
      <x v="79"/>
      <x v="83"/>
      <x v="87"/>
      <x/>
      <x/>
    </i>
    <i r="1">
      <x v="80"/>
      <x v="33"/>
      <x v="135"/>
      <x/>
      <x/>
    </i>
    <i r="1">
      <x v="81"/>
      <x v="63"/>
      <x v="86"/>
      <x/>
      <x/>
    </i>
    <i r="1">
      <x v="84"/>
      <x v="3"/>
      <x v="27"/>
      <x/>
      <x/>
    </i>
    <i r="1">
      <x v="92"/>
      <x v="69"/>
      <x v="101"/>
      <x v="15"/>
      <x v="9"/>
    </i>
    <i r="1">
      <x v="96"/>
      <x v="7"/>
      <x v="137"/>
      <x/>
      <x/>
    </i>
    <i r="1">
      <x v="104"/>
      <x v="28"/>
      <x v="12"/>
      <x/>
      <x/>
    </i>
    <i r="1">
      <x v="107"/>
      <x v="12"/>
      <x v="84"/>
      <x/>
      <x/>
    </i>
    <i r="1">
      <x v="108"/>
      <x v="6"/>
      <x v="105"/>
      <x/>
      <x/>
    </i>
    <i r="1">
      <x v="109"/>
      <x v="146"/>
      <x v="103"/>
      <x/>
      <x/>
    </i>
    <i r="1">
      <x v="120"/>
      <x v="90"/>
      <x v="76"/>
      <x/>
      <x/>
    </i>
    <i r="1">
      <x v="130"/>
      <x v="101"/>
      <x v="166"/>
      <x v="20"/>
      <x v="27"/>
    </i>
    <i r="1">
      <x v="135"/>
      <x v="106"/>
      <x v="65"/>
      <x/>
      <x/>
    </i>
    <i r="1">
      <x v="144"/>
      <x v="114"/>
      <x v="72"/>
      <x/>
      <x/>
    </i>
    <i r="1">
      <x v="152"/>
      <x v="151"/>
      <x v="156"/>
      <x/>
      <x/>
    </i>
    <i r="1">
      <x v="173"/>
      <x v="173"/>
      <x v="118"/>
      <x v="17"/>
      <x v="23"/>
    </i>
    <i r="1">
      <x v="174"/>
      <x v="174"/>
      <x v="41"/>
      <x/>
      <x/>
    </i>
    <i r="1">
      <x v="177"/>
      <x v="179"/>
      <x v="52"/>
      <x/>
      <x v="2"/>
    </i>
    <i r="1">
      <x v="179"/>
      <x v="181"/>
      <x v="93"/>
      <x v="1"/>
      <x v="15"/>
    </i>
    <i r="1">
      <x v="186"/>
      <x v="210"/>
      <x v="90"/>
      <x v="29"/>
      <x v="12"/>
    </i>
    <i r="1">
      <x v="197"/>
      <x v="198"/>
      <x v="5"/>
      <x/>
      <x/>
    </i>
    <i r="1">
      <x v="198"/>
      <x v="199"/>
      <x v="142"/>
      <x/>
      <x v="20"/>
    </i>
    <i r="1">
      <x v="200"/>
      <x v="201"/>
      <x v="68"/>
      <x/>
      <x v="18"/>
    </i>
    <i r="1">
      <x v="207"/>
      <x v="122"/>
      <x v="119"/>
      <x/>
      <x v="1"/>
    </i>
    <i r="1">
      <x v="208"/>
      <x v="123"/>
      <x v="119"/>
      <x/>
      <x v="1"/>
    </i>
    <i r="1">
      <x v="209"/>
      <x v="124"/>
      <x v="119"/>
      <x/>
      <x v="1"/>
    </i>
    <i r="1">
      <x v="210"/>
      <x v="125"/>
      <x v="119"/>
      <x/>
      <x v="1"/>
    </i>
    <i r="1">
      <x v="211"/>
      <x v="126"/>
      <x v="119"/>
      <x/>
      <x v="1"/>
    </i>
    <i r="1">
      <x v="212"/>
      <x v="178"/>
      <x v="119"/>
      <x/>
      <x v="1"/>
    </i>
    <i r="1">
      <x v="213"/>
      <x v="213"/>
      <x v="119"/>
      <x/>
      <x/>
    </i>
    <i r="1">
      <x v="214"/>
      <x v="141"/>
      <x v="74"/>
      <x/>
      <x v="1"/>
    </i>
    <i r="1">
      <x v="223"/>
      <x v="132"/>
      <x v="56"/>
      <x/>
      <x/>
    </i>
    <i r="1">
      <x v="226"/>
      <x v="49"/>
      <x v="55"/>
      <x/>
      <x/>
    </i>
    <i r="1">
      <x v="227"/>
      <x v="50"/>
      <x v="55"/>
      <x/>
      <x/>
    </i>
    <i r="1">
      <x v="228"/>
      <x v="51"/>
      <x v="55"/>
      <x/>
      <x/>
    </i>
    <i r="1">
      <x v="231"/>
      <x v="86"/>
      <x v="167"/>
      <x/>
      <x/>
    </i>
    <i r="1">
      <x v="232"/>
      <x v="215"/>
      <x v="167"/>
      <x/>
      <x/>
    </i>
    <i r="1">
      <x v="233"/>
      <x v="216"/>
      <x v="167"/>
      <x/>
      <x/>
    </i>
    <i r="1">
      <x v="234"/>
      <x v="217"/>
      <x v="167"/>
      <x/>
      <x/>
    </i>
    <i r="1">
      <x v="235"/>
      <x v="175"/>
      <x v="147"/>
      <x/>
      <x/>
    </i>
    <i t="default">
      <x v="2"/>
    </i>
    <i>
      <x v="3"/>
      <x v="181"/>
      <x v="183"/>
      <x v="23"/>
      <x/>
      <x/>
    </i>
    <i r="1">
      <x v="205"/>
      <x v="212"/>
      <x v="168"/>
      <x/>
      <x/>
    </i>
    <i r="1">
      <x v="215"/>
      <x v="36"/>
      <x v="60"/>
      <x/>
      <x v="31"/>
    </i>
    <i r="1">
      <x v="216"/>
      <x v="36"/>
      <x v="60"/>
      <x v="29"/>
      <x v="31"/>
    </i>
    <i r="1">
      <x v="217"/>
      <x v="36"/>
      <x v="60"/>
      <x/>
      <x/>
    </i>
    <i r="1">
      <x v="218"/>
      <x v="36"/>
      <x v="60"/>
      <x/>
      <x v="31"/>
    </i>
    <i r="1">
      <x v="219"/>
      <x v="36"/>
      <x v="60"/>
      <x/>
      <x/>
    </i>
    <i r="1">
      <x v="220"/>
      <x v="36"/>
      <x v="60"/>
      <x/>
      <x/>
    </i>
    <i r="1">
      <x v="221"/>
      <x v="120"/>
      <x v="46"/>
      <x/>
      <x/>
    </i>
    <i r="1">
      <x v="222"/>
      <x v="120"/>
      <x v="46"/>
      <x/>
      <x/>
    </i>
    <i r="1">
      <x v="224"/>
      <x v="148"/>
      <x v="111"/>
      <x/>
      <x/>
    </i>
    <i r="1">
      <x v="225"/>
      <x v="214"/>
      <x v="169"/>
      <x/>
      <x/>
    </i>
    <i r="1">
      <x v="230"/>
      <x v="144"/>
      <x v="167"/>
      <x/>
      <x/>
    </i>
    <i t="default">
      <x v="3"/>
    </i>
    <i>
      <x v="4"/>
      <x/>
      <x v="211"/>
      <x v="167"/>
      <x/>
      <x/>
    </i>
    <i r="1">
      <x v="236"/>
      <x v="95"/>
      <x v="167"/>
      <x/>
      <x/>
    </i>
    <i t="default">
      <x v="4"/>
    </i>
    <i t="grand">
      <x/>
    </i>
  </rowItems>
  <colItems count="1">
    <i/>
  </colItems>
  <dataFields count="1">
    <dataField name="データの個数 : 蔵書番号" fld="0" subtotal="count" baseField="0" baseItem="0"/>
  </dataFields>
  <formats count="120">
    <format dxfId="119">
      <pivotArea dataOnly="0" labelOnly="1" outline="0" fieldPosition="0">
        <references count="1">
          <reference field="0" count="50">
            <x v="0"/>
            <x v="1"/>
            <x v="2"/>
            <x v="3"/>
            <x v="4"/>
            <x v="5"/>
            <x v="6"/>
            <x v="7"/>
            <x v="8"/>
            <x v="9"/>
            <x v="10"/>
            <x v="11"/>
            <x v="12"/>
            <x v="13"/>
            <x v="14"/>
            <x v="15"/>
            <x v="16"/>
            <x v="17"/>
            <x v="18"/>
            <x v="19"/>
            <x v="20"/>
            <x v="21"/>
            <x v="22"/>
            <x v="23"/>
            <x v="24"/>
            <x v="26"/>
            <x v="27"/>
            <x v="28"/>
            <x v="29"/>
            <x v="30"/>
            <x v="31"/>
            <x v="32"/>
            <x v="33"/>
            <x v="35"/>
            <x v="36"/>
            <x v="37"/>
            <x v="39"/>
            <x v="40"/>
            <x v="44"/>
            <x v="45"/>
            <x v="49"/>
            <x v="50"/>
            <x v="54"/>
            <x v="55"/>
            <x v="56"/>
            <x v="57"/>
            <x v="61"/>
            <x v="62"/>
            <x v="65"/>
            <x v="66"/>
          </reference>
        </references>
      </pivotArea>
    </format>
    <format dxfId="118">
      <pivotArea dataOnly="0" labelOnly="1" outline="0" fieldPosition="0">
        <references count="1">
          <reference field="0" count="50">
            <x v="67"/>
            <x v="68"/>
            <x v="69"/>
            <x v="70"/>
            <x v="71"/>
            <x v="72"/>
            <x v="75"/>
            <x v="76"/>
            <x v="77"/>
            <x v="78"/>
            <x v="79"/>
            <x v="80"/>
            <x v="81"/>
            <x v="83"/>
            <x v="84"/>
            <x v="85"/>
            <x v="86"/>
            <x v="87"/>
            <x v="88"/>
            <x v="91"/>
            <x v="92"/>
            <x v="93"/>
            <x v="94"/>
            <x v="95"/>
            <x v="96"/>
            <x v="97"/>
            <x v="98"/>
            <x v="100"/>
            <x v="101"/>
            <x v="102"/>
            <x v="103"/>
            <x v="104"/>
            <x v="105"/>
            <x v="106"/>
            <x v="107"/>
            <x v="108"/>
            <x v="109"/>
            <x v="112"/>
            <x v="113"/>
            <x v="114"/>
            <x v="115"/>
            <x v="116"/>
            <x v="117"/>
            <x v="118"/>
            <x v="119"/>
            <x v="120"/>
            <x v="121"/>
            <x v="122"/>
            <x v="123"/>
            <x v="124"/>
          </reference>
        </references>
      </pivotArea>
    </format>
    <format dxfId="117">
      <pivotArea dataOnly="0" labelOnly="1" outline="0" fieldPosition="0">
        <references count="1">
          <reference field="0" count="50">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reference>
        </references>
      </pivotArea>
    </format>
    <format dxfId="116">
      <pivotArea dataOnly="0" labelOnly="1" outline="0" fieldPosition="0">
        <references count="1">
          <reference field="0" count="50">
            <x v="175"/>
            <x v="176"/>
            <x v="177"/>
            <x v="178"/>
            <x v="179"/>
            <x v="180"/>
            <x v="181"/>
            <x v="182"/>
            <x v="183"/>
            <x v="184"/>
            <x v="185"/>
            <x v="186"/>
            <x v="187"/>
            <x v="188"/>
            <x v="189"/>
            <x v="190"/>
            <x v="191"/>
            <x v="192"/>
            <x v="193"/>
            <x v="194"/>
            <x v="195"/>
            <x v="196"/>
            <x v="197"/>
            <x v="198"/>
            <x v="199"/>
            <x v="200"/>
            <x v="201"/>
            <x v="202"/>
            <x v="203"/>
            <x v="207"/>
            <x v="208"/>
            <x v="209"/>
            <x v="210"/>
            <x v="211"/>
            <x v="212"/>
            <x v="214"/>
            <x v="215"/>
            <x v="216"/>
            <x v="217"/>
            <x v="218"/>
            <x v="219"/>
            <x v="220"/>
            <x v="221"/>
            <x v="222"/>
            <x v="223"/>
            <x v="224"/>
            <x v="226"/>
            <x v="227"/>
            <x v="228"/>
            <x v="229"/>
          </reference>
        </references>
      </pivotArea>
    </format>
    <format dxfId="115">
      <pivotArea dataOnly="0" labelOnly="1" outline="0" fieldPosition="0">
        <references count="1">
          <reference field="0" count="3">
            <x v="230"/>
            <x v="235"/>
            <x v="236"/>
          </reference>
        </references>
      </pivotArea>
    </format>
    <format dxfId="114">
      <pivotArea dataOnly="0" labelOnly="1" outline="0" fieldPosition="0">
        <references count="2">
          <reference field="0" count="1" selected="0">
            <x v="0"/>
          </reference>
          <reference field="22" count="1">
            <x v="2"/>
          </reference>
        </references>
      </pivotArea>
    </format>
    <format dxfId="113">
      <pivotArea dataOnly="0" labelOnly="1" outline="0" fieldPosition="0">
        <references count="2">
          <reference field="0" count="1" selected="0">
            <x v="3"/>
          </reference>
          <reference field="22" count="1">
            <x v="1"/>
          </reference>
        </references>
      </pivotArea>
    </format>
    <format dxfId="112">
      <pivotArea dataOnly="0" labelOnly="1" outline="0" fieldPosition="0">
        <references count="2">
          <reference field="0" count="1" selected="0">
            <x v="4"/>
          </reference>
          <reference field="22" count="1">
            <x v="2"/>
          </reference>
        </references>
      </pivotArea>
    </format>
    <format dxfId="111">
      <pivotArea dataOnly="0" labelOnly="1" outline="0" fieldPosition="0">
        <references count="2">
          <reference field="0" count="1" selected="0">
            <x v="5"/>
          </reference>
          <reference field="22" count="1">
            <x v="1"/>
          </reference>
        </references>
      </pivotArea>
    </format>
    <format dxfId="110">
      <pivotArea dataOnly="0" labelOnly="1" outline="0" fieldPosition="0">
        <references count="2">
          <reference field="0" count="1" selected="0">
            <x v="6"/>
          </reference>
          <reference field="22" count="1">
            <x v="2"/>
          </reference>
        </references>
      </pivotArea>
    </format>
    <format dxfId="109">
      <pivotArea dataOnly="0" labelOnly="1" outline="0" fieldPosition="0">
        <references count="2">
          <reference field="0" count="1" selected="0">
            <x v="8"/>
          </reference>
          <reference field="22" count="1">
            <x v="1"/>
          </reference>
        </references>
      </pivotArea>
    </format>
    <format dxfId="108">
      <pivotArea dataOnly="0" labelOnly="1" outline="0" fieldPosition="0">
        <references count="2">
          <reference field="0" count="1" selected="0">
            <x v="10"/>
          </reference>
          <reference field="22" count="1">
            <x v="2"/>
          </reference>
        </references>
      </pivotArea>
    </format>
    <format dxfId="107">
      <pivotArea dataOnly="0" labelOnly="1" outline="0" fieldPosition="0">
        <references count="2">
          <reference field="0" count="1" selected="0">
            <x v="11"/>
          </reference>
          <reference field="22" count="1">
            <x v="1"/>
          </reference>
        </references>
      </pivotArea>
    </format>
    <format dxfId="106">
      <pivotArea dataOnly="0" labelOnly="1" outline="0" fieldPosition="0">
        <references count="2">
          <reference field="0" count="1" selected="0">
            <x v="18"/>
          </reference>
          <reference field="22" count="1">
            <x v="2"/>
          </reference>
        </references>
      </pivotArea>
    </format>
    <format dxfId="105">
      <pivotArea dataOnly="0" labelOnly="1" outline="0" fieldPosition="0">
        <references count="2">
          <reference field="0" count="1" selected="0">
            <x v="20"/>
          </reference>
          <reference field="22" count="1">
            <x v="0"/>
          </reference>
        </references>
      </pivotArea>
    </format>
    <format dxfId="104">
      <pivotArea dataOnly="0" labelOnly="1" outline="0" fieldPosition="0">
        <references count="2">
          <reference field="0" count="1" selected="0">
            <x v="21"/>
          </reference>
          <reference field="22" count="1">
            <x v="1"/>
          </reference>
        </references>
      </pivotArea>
    </format>
    <format dxfId="103">
      <pivotArea dataOnly="0" labelOnly="1" outline="0" fieldPosition="0">
        <references count="2">
          <reference field="0" count="1" selected="0">
            <x v="23"/>
          </reference>
          <reference field="22" count="1">
            <x v="2"/>
          </reference>
        </references>
      </pivotArea>
    </format>
    <format dxfId="102">
      <pivotArea dataOnly="0" labelOnly="1" outline="0" fieldPosition="0">
        <references count="2">
          <reference field="0" count="1" selected="0">
            <x v="26"/>
          </reference>
          <reference field="22" count="1">
            <x v="1"/>
          </reference>
        </references>
      </pivotArea>
    </format>
    <format dxfId="101">
      <pivotArea dataOnly="0" labelOnly="1" outline="0" fieldPosition="0">
        <references count="2">
          <reference field="0" count="1" selected="0">
            <x v="28"/>
          </reference>
          <reference field="22" count="1">
            <x v="2"/>
          </reference>
        </references>
      </pivotArea>
    </format>
    <format dxfId="100">
      <pivotArea dataOnly="0" labelOnly="1" outline="0" fieldPosition="0">
        <references count="2">
          <reference field="0" count="1" selected="0">
            <x v="29"/>
          </reference>
          <reference field="22" count="1">
            <x v="1"/>
          </reference>
        </references>
      </pivotArea>
    </format>
    <format dxfId="99">
      <pivotArea dataOnly="0" labelOnly="1" outline="0" fieldPosition="0">
        <references count="2">
          <reference field="0" count="1" selected="0">
            <x v="31"/>
          </reference>
          <reference field="22" count="1">
            <x v="2"/>
          </reference>
        </references>
      </pivotArea>
    </format>
    <format dxfId="98">
      <pivotArea dataOnly="0" labelOnly="1" outline="0" fieldPosition="0">
        <references count="2">
          <reference field="0" count="1" selected="0">
            <x v="33"/>
          </reference>
          <reference field="22" count="1">
            <x v="0"/>
          </reference>
        </references>
      </pivotArea>
    </format>
    <format dxfId="97">
      <pivotArea dataOnly="0" labelOnly="1" outline="0" fieldPosition="0">
        <references count="2">
          <reference field="0" count="1" selected="0">
            <x v="35"/>
          </reference>
          <reference field="22" count="1">
            <x v="1"/>
          </reference>
        </references>
      </pivotArea>
    </format>
    <format dxfId="96">
      <pivotArea dataOnly="0" labelOnly="1" outline="0" fieldPosition="0">
        <references count="2">
          <reference field="0" count="1" selected="0">
            <x v="39"/>
          </reference>
          <reference field="22" count="1">
            <x v="2"/>
          </reference>
        </references>
      </pivotArea>
    </format>
    <format dxfId="95">
      <pivotArea dataOnly="0" labelOnly="1" outline="0" fieldPosition="0">
        <references count="2">
          <reference field="0" count="1" selected="0">
            <x v="40"/>
          </reference>
          <reference field="22" count="1">
            <x v="1"/>
          </reference>
        </references>
      </pivotArea>
    </format>
    <format dxfId="94">
      <pivotArea dataOnly="0" labelOnly="1" outline="0" fieldPosition="0">
        <references count="2">
          <reference field="0" count="1" selected="0">
            <x v="49"/>
          </reference>
          <reference field="22" count="1">
            <x v="2"/>
          </reference>
        </references>
      </pivotArea>
    </format>
    <format dxfId="93">
      <pivotArea dataOnly="0" labelOnly="1" outline="0" fieldPosition="0">
        <references count="2">
          <reference field="0" count="1" selected="0">
            <x v="50"/>
          </reference>
          <reference field="22" count="1">
            <x v="0"/>
          </reference>
        </references>
      </pivotArea>
    </format>
    <format dxfId="92">
      <pivotArea dataOnly="0" labelOnly="1" outline="0" fieldPosition="0">
        <references count="2">
          <reference field="0" count="1" selected="0">
            <x v="54"/>
          </reference>
          <reference field="22" count="1">
            <x v="2"/>
          </reference>
        </references>
      </pivotArea>
    </format>
    <format dxfId="91">
      <pivotArea dataOnly="0" labelOnly="1" outline="0" fieldPosition="0">
        <references count="2">
          <reference field="0" count="1" selected="0">
            <x v="55"/>
          </reference>
          <reference field="22" count="1">
            <x v="1"/>
          </reference>
        </references>
      </pivotArea>
    </format>
    <format dxfId="90">
      <pivotArea dataOnly="0" labelOnly="1" outline="0" fieldPosition="0">
        <references count="2">
          <reference field="0" count="1" selected="0">
            <x v="57"/>
          </reference>
          <reference field="22" count="1">
            <x v="2"/>
          </reference>
        </references>
      </pivotArea>
    </format>
    <format dxfId="89">
      <pivotArea dataOnly="0" labelOnly="1" outline="0" fieldPosition="0">
        <references count="2">
          <reference field="0" count="1" selected="0">
            <x v="61"/>
          </reference>
          <reference field="22" count="1">
            <x v="0"/>
          </reference>
        </references>
      </pivotArea>
    </format>
    <format dxfId="88">
      <pivotArea dataOnly="0" labelOnly="1" outline="0" fieldPosition="0">
        <references count="2">
          <reference field="0" count="1" selected="0">
            <x v="65"/>
          </reference>
          <reference field="22" count="1">
            <x v="2"/>
          </reference>
        </references>
      </pivotArea>
    </format>
    <format dxfId="87">
      <pivotArea dataOnly="0" labelOnly="1" outline="0" fieldPosition="0">
        <references count="2">
          <reference field="0" count="1" selected="0">
            <x v="69"/>
          </reference>
          <reference field="22" count="1">
            <x v="1"/>
          </reference>
        </references>
      </pivotArea>
    </format>
    <format dxfId="86">
      <pivotArea dataOnly="0" labelOnly="1" outline="0" fieldPosition="0">
        <references count="2">
          <reference field="0" count="1" selected="0">
            <x v="70"/>
          </reference>
          <reference field="22" count="1">
            <x v="2"/>
          </reference>
        </references>
      </pivotArea>
    </format>
    <format dxfId="85">
      <pivotArea dataOnly="0" labelOnly="1" outline="0" fieldPosition="0">
        <references count="2">
          <reference field="0" count="1" selected="0">
            <x v="71"/>
          </reference>
          <reference field="22" count="1">
            <x v="0"/>
          </reference>
        </references>
      </pivotArea>
    </format>
    <format dxfId="84">
      <pivotArea dataOnly="0" labelOnly="1" outline="0" fieldPosition="0">
        <references count="2">
          <reference field="0" count="1" selected="0">
            <x v="72"/>
          </reference>
          <reference field="22" count="1">
            <x v="2"/>
          </reference>
        </references>
      </pivotArea>
    </format>
    <format dxfId="83">
      <pivotArea dataOnly="0" labelOnly="1" outline="0" fieldPosition="0">
        <references count="2">
          <reference field="0" count="1" selected="0">
            <x v="75"/>
          </reference>
          <reference field="22" count="1">
            <x v="1"/>
          </reference>
        </references>
      </pivotArea>
    </format>
    <format dxfId="82">
      <pivotArea dataOnly="0" labelOnly="1" outline="0" fieldPosition="0">
        <references count="2">
          <reference field="0" count="1" selected="0">
            <x v="76"/>
          </reference>
          <reference field="22" count="1">
            <x v="0"/>
          </reference>
        </references>
      </pivotArea>
    </format>
    <format dxfId="81">
      <pivotArea dataOnly="0" labelOnly="1" outline="0" fieldPosition="0">
        <references count="2">
          <reference field="0" count="1" selected="0">
            <x v="79"/>
          </reference>
          <reference field="22" count="1">
            <x v="2"/>
          </reference>
        </references>
      </pivotArea>
    </format>
    <format dxfId="80">
      <pivotArea dataOnly="0" labelOnly="1" outline="0" fieldPosition="0">
        <references count="2">
          <reference field="0" count="1" selected="0">
            <x v="83"/>
          </reference>
          <reference field="22" count="1">
            <x v="1"/>
          </reference>
        </references>
      </pivotArea>
    </format>
    <format dxfId="79">
      <pivotArea dataOnly="0" labelOnly="1" outline="0" fieldPosition="0">
        <references count="2">
          <reference field="0" count="1" selected="0">
            <x v="84"/>
          </reference>
          <reference field="22" count="1">
            <x v="2"/>
          </reference>
        </references>
      </pivotArea>
    </format>
    <format dxfId="78">
      <pivotArea dataOnly="0" labelOnly="1" outline="0" fieldPosition="0">
        <references count="2">
          <reference field="0" count="1" selected="0">
            <x v="85"/>
          </reference>
          <reference field="22" count="1">
            <x v="1"/>
          </reference>
        </references>
      </pivotArea>
    </format>
    <format dxfId="77">
      <pivotArea dataOnly="0" labelOnly="1" outline="0" fieldPosition="0">
        <references count="2">
          <reference field="0" count="1" selected="0">
            <x v="88"/>
          </reference>
          <reference field="22" count="1">
            <x v="0"/>
          </reference>
        </references>
      </pivotArea>
    </format>
    <format dxfId="76">
      <pivotArea dataOnly="0" labelOnly="1" outline="0" fieldPosition="0">
        <references count="2">
          <reference field="0" count="1" selected="0">
            <x v="91"/>
          </reference>
          <reference field="22" count="1">
            <x v="1"/>
          </reference>
        </references>
      </pivotArea>
    </format>
    <format dxfId="75">
      <pivotArea dataOnly="0" labelOnly="1" outline="0" fieldPosition="0">
        <references count="2">
          <reference field="0" count="1" selected="0">
            <x v="92"/>
          </reference>
          <reference field="22" count="1">
            <x v="2"/>
          </reference>
        </references>
      </pivotArea>
    </format>
    <format dxfId="74">
      <pivotArea dataOnly="0" labelOnly="1" outline="0" fieldPosition="0">
        <references count="2">
          <reference field="0" count="1" selected="0">
            <x v="93"/>
          </reference>
          <reference field="22" count="1">
            <x v="1"/>
          </reference>
        </references>
      </pivotArea>
    </format>
    <format dxfId="73">
      <pivotArea dataOnly="0" labelOnly="1" outline="0" fieldPosition="0">
        <references count="2">
          <reference field="0" count="1" selected="0">
            <x v="95"/>
          </reference>
          <reference field="22" count="1">
            <x v="0"/>
          </reference>
        </references>
      </pivotArea>
    </format>
    <format dxfId="72">
      <pivotArea dataOnly="0" labelOnly="1" outline="0" fieldPosition="0">
        <references count="2">
          <reference field="0" count="1" selected="0">
            <x v="96"/>
          </reference>
          <reference field="22" count="1">
            <x v="2"/>
          </reference>
        </references>
      </pivotArea>
    </format>
    <format dxfId="71">
      <pivotArea dataOnly="0" labelOnly="1" outline="0" fieldPosition="0">
        <references count="2">
          <reference field="0" count="1" selected="0">
            <x v="97"/>
          </reference>
          <reference field="22" count="1">
            <x v="0"/>
          </reference>
        </references>
      </pivotArea>
    </format>
    <format dxfId="70">
      <pivotArea dataOnly="0" labelOnly="1" outline="0" fieldPosition="0">
        <references count="2">
          <reference field="0" count="1" selected="0">
            <x v="98"/>
          </reference>
          <reference field="22" count="1">
            <x v="1"/>
          </reference>
        </references>
      </pivotArea>
    </format>
    <format dxfId="69">
      <pivotArea dataOnly="0" labelOnly="1" outline="0" fieldPosition="0">
        <references count="2">
          <reference field="0" count="1" selected="0">
            <x v="100"/>
          </reference>
          <reference field="22" count="1">
            <x v="0"/>
          </reference>
        </references>
      </pivotArea>
    </format>
    <format dxfId="68">
      <pivotArea dataOnly="0" labelOnly="1" outline="0" fieldPosition="0">
        <references count="2">
          <reference field="0" count="1" selected="0">
            <x v="104"/>
          </reference>
          <reference field="22" count="1">
            <x v="2"/>
          </reference>
        </references>
      </pivotArea>
    </format>
    <format dxfId="67">
      <pivotArea dataOnly="0" labelOnly="1" outline="0" fieldPosition="0">
        <references count="2">
          <reference field="0" count="1" selected="0">
            <x v="105"/>
          </reference>
          <reference field="22" count="1">
            <x v="1"/>
          </reference>
        </references>
      </pivotArea>
    </format>
    <format dxfId="66">
      <pivotArea dataOnly="0" labelOnly="1" outline="0" fieldPosition="0">
        <references count="2">
          <reference field="0" count="1" selected="0">
            <x v="106"/>
          </reference>
          <reference field="22" count="1">
            <x v="0"/>
          </reference>
        </references>
      </pivotArea>
    </format>
    <format dxfId="65">
      <pivotArea dataOnly="0" labelOnly="1" outline="0" fieldPosition="0">
        <references count="2">
          <reference field="0" count="1" selected="0">
            <x v="107"/>
          </reference>
          <reference field="22" count="1">
            <x v="2"/>
          </reference>
        </references>
      </pivotArea>
    </format>
    <format dxfId="64">
      <pivotArea dataOnly="0" labelOnly="1" outline="0" fieldPosition="0">
        <references count="2">
          <reference field="0" count="1" selected="0">
            <x v="112"/>
          </reference>
          <reference field="22" count="1">
            <x v="1"/>
          </reference>
        </references>
      </pivotArea>
    </format>
    <format dxfId="63">
      <pivotArea dataOnly="0" labelOnly="1" outline="0" fieldPosition="0">
        <references count="2">
          <reference field="0" count="1" selected="0">
            <x v="113"/>
          </reference>
          <reference field="22" count="1">
            <x v="0"/>
          </reference>
        </references>
      </pivotArea>
    </format>
    <format dxfId="62">
      <pivotArea dataOnly="0" labelOnly="1" outline="0" fieldPosition="0">
        <references count="2">
          <reference field="0" count="1" selected="0">
            <x v="115"/>
          </reference>
          <reference field="22" count="1">
            <x v="1"/>
          </reference>
        </references>
      </pivotArea>
    </format>
    <format dxfId="61">
      <pivotArea dataOnly="0" labelOnly="1" outline="0" fieldPosition="0">
        <references count="2">
          <reference field="0" count="1" selected="0">
            <x v="116"/>
          </reference>
          <reference field="22" count="1">
            <x v="0"/>
          </reference>
        </references>
      </pivotArea>
    </format>
    <format dxfId="60">
      <pivotArea dataOnly="0" labelOnly="1" outline="0" fieldPosition="0">
        <references count="2">
          <reference field="0" count="1" selected="0">
            <x v="117"/>
          </reference>
          <reference field="22" count="1">
            <x v="1"/>
          </reference>
        </references>
      </pivotArea>
    </format>
    <format dxfId="59">
      <pivotArea dataOnly="0" labelOnly="1" outline="0" fieldPosition="0">
        <references count="2">
          <reference field="0" count="1" selected="0">
            <x v="120"/>
          </reference>
          <reference field="22" count="1">
            <x v="2"/>
          </reference>
        </references>
      </pivotArea>
    </format>
    <format dxfId="58">
      <pivotArea dataOnly="0" labelOnly="1" outline="0" fieldPosition="0">
        <references count="2">
          <reference field="0" count="1" selected="0">
            <x v="121"/>
          </reference>
          <reference field="22" count="1">
            <x v="0"/>
          </reference>
        </references>
      </pivotArea>
    </format>
    <format dxfId="57">
      <pivotArea dataOnly="0" labelOnly="1" outline="0" fieldPosition="0">
        <references count="2">
          <reference field="0" count="1" selected="0">
            <x v="122"/>
          </reference>
          <reference field="22" count="1">
            <x v="1"/>
          </reference>
        </references>
      </pivotArea>
    </format>
    <format dxfId="56">
      <pivotArea dataOnly="0" labelOnly="1" outline="0" fieldPosition="0">
        <references count="2">
          <reference field="0" count="1" selected="0">
            <x v="125"/>
          </reference>
          <reference field="22" count="1">
            <x v="0"/>
          </reference>
        </references>
      </pivotArea>
    </format>
    <format dxfId="55">
      <pivotArea dataOnly="0" labelOnly="1" outline="0" fieldPosition="0">
        <references count="2">
          <reference field="0" count="1" selected="0">
            <x v="127"/>
          </reference>
          <reference field="22" count="1">
            <x v="1"/>
          </reference>
        </references>
      </pivotArea>
    </format>
    <format dxfId="54">
      <pivotArea dataOnly="0" labelOnly="1" outline="0" fieldPosition="0">
        <references count="2">
          <reference field="0" count="1" selected="0">
            <x v="129"/>
          </reference>
          <reference field="22" count="1">
            <x v="0"/>
          </reference>
        </references>
      </pivotArea>
    </format>
    <format dxfId="53">
      <pivotArea dataOnly="0" labelOnly="1" outline="0" fieldPosition="0">
        <references count="2">
          <reference field="0" count="1" selected="0">
            <x v="130"/>
          </reference>
          <reference field="22" count="1">
            <x v="2"/>
          </reference>
        </references>
      </pivotArea>
    </format>
    <format dxfId="52">
      <pivotArea dataOnly="0" labelOnly="1" outline="0" fieldPosition="0">
        <references count="2">
          <reference field="0" count="1" selected="0">
            <x v="131"/>
          </reference>
          <reference field="22" count="1">
            <x v="0"/>
          </reference>
        </references>
      </pivotArea>
    </format>
    <format dxfId="51">
      <pivotArea dataOnly="0" labelOnly="1" outline="0" fieldPosition="0">
        <references count="2">
          <reference field="0" count="1" selected="0">
            <x v="132"/>
          </reference>
          <reference field="22" count="1">
            <x v="1"/>
          </reference>
        </references>
      </pivotArea>
    </format>
    <format dxfId="50">
      <pivotArea dataOnly="0" labelOnly="1" outline="0" fieldPosition="0">
        <references count="2">
          <reference field="0" count="1" selected="0">
            <x v="133"/>
          </reference>
          <reference field="22" count="1">
            <x v="0"/>
          </reference>
        </references>
      </pivotArea>
    </format>
    <format dxfId="49">
      <pivotArea dataOnly="0" labelOnly="1" outline="0" fieldPosition="0">
        <references count="2">
          <reference field="0" count="1" selected="0">
            <x v="134"/>
          </reference>
          <reference field="22" count="1">
            <x v="1"/>
          </reference>
        </references>
      </pivotArea>
    </format>
    <format dxfId="48">
      <pivotArea dataOnly="0" labelOnly="1" outline="0" fieldPosition="0">
        <references count="2">
          <reference field="0" count="1" selected="0">
            <x v="135"/>
          </reference>
          <reference field="22" count="1">
            <x v="2"/>
          </reference>
        </references>
      </pivotArea>
    </format>
    <format dxfId="47">
      <pivotArea dataOnly="0" labelOnly="1" outline="0" fieldPosition="0">
        <references count="2">
          <reference field="0" count="1" selected="0">
            <x v="136"/>
          </reference>
          <reference field="22" count="1">
            <x v="1"/>
          </reference>
        </references>
      </pivotArea>
    </format>
    <format dxfId="46">
      <pivotArea dataOnly="0" labelOnly="1" outline="0" fieldPosition="0">
        <references count="2">
          <reference field="0" count="1" selected="0">
            <x v="140"/>
          </reference>
          <reference field="22" count="1">
            <x v="0"/>
          </reference>
        </references>
      </pivotArea>
    </format>
    <format dxfId="45">
      <pivotArea dataOnly="0" labelOnly="1" outline="0" fieldPosition="0">
        <references count="2">
          <reference field="0" count="1" selected="0">
            <x v="143"/>
          </reference>
          <reference field="22" count="1">
            <x v="1"/>
          </reference>
        </references>
      </pivotArea>
    </format>
    <format dxfId="44">
      <pivotArea dataOnly="0" labelOnly="1" outline="0" fieldPosition="0">
        <references count="2">
          <reference field="0" count="1" selected="0">
            <x v="144"/>
          </reference>
          <reference field="22" count="1">
            <x v="2"/>
          </reference>
        </references>
      </pivotArea>
    </format>
    <format dxfId="43">
      <pivotArea dataOnly="0" labelOnly="1" outline="0" fieldPosition="0">
        <references count="2">
          <reference field="0" count="1" selected="0">
            <x v="145"/>
          </reference>
          <reference field="22" count="1">
            <x v="1"/>
          </reference>
        </references>
      </pivotArea>
    </format>
    <format dxfId="42">
      <pivotArea dataOnly="0" labelOnly="1" outline="0" fieldPosition="0">
        <references count="2">
          <reference field="0" count="1" selected="0">
            <x v="148"/>
          </reference>
          <reference field="22" count="1">
            <x v="0"/>
          </reference>
        </references>
      </pivotArea>
    </format>
    <format dxfId="41">
      <pivotArea dataOnly="0" labelOnly="1" outline="0" fieldPosition="0">
        <references count="2">
          <reference field="0" count="1" selected="0">
            <x v="152"/>
          </reference>
          <reference field="22" count="1">
            <x v="2"/>
          </reference>
        </references>
      </pivotArea>
    </format>
    <format dxfId="40">
      <pivotArea dataOnly="0" labelOnly="1" outline="0" fieldPosition="0">
        <references count="2">
          <reference field="0" count="1" selected="0">
            <x v="153"/>
          </reference>
          <reference field="22" count="1">
            <x v="1"/>
          </reference>
        </references>
      </pivotArea>
    </format>
    <format dxfId="39">
      <pivotArea dataOnly="0" labelOnly="1" outline="0" fieldPosition="0">
        <references count="2">
          <reference field="0" count="1" selected="0">
            <x v="154"/>
          </reference>
          <reference field="22" count="1">
            <x v="0"/>
          </reference>
        </references>
      </pivotArea>
    </format>
    <format dxfId="38">
      <pivotArea dataOnly="0" labelOnly="1" outline="0" fieldPosition="0">
        <references count="2">
          <reference field="0" count="1" selected="0">
            <x v="155"/>
          </reference>
          <reference field="22" count="1">
            <x v="1"/>
          </reference>
        </references>
      </pivotArea>
    </format>
    <format dxfId="37">
      <pivotArea dataOnly="0" labelOnly="1" outline="0" fieldPosition="0">
        <references count="2">
          <reference field="0" count="1" selected="0">
            <x v="156"/>
          </reference>
          <reference field="22" count="1">
            <x v="0"/>
          </reference>
        </references>
      </pivotArea>
    </format>
    <format dxfId="36">
      <pivotArea dataOnly="0" labelOnly="1" outline="0" fieldPosition="0">
        <references count="2">
          <reference field="0" count="1" selected="0">
            <x v="157"/>
          </reference>
          <reference field="22" count="1">
            <x v="1"/>
          </reference>
        </references>
      </pivotArea>
    </format>
    <format dxfId="35">
      <pivotArea dataOnly="0" labelOnly="1" outline="0" fieldPosition="0">
        <references count="2">
          <reference field="0" count="1" selected="0">
            <x v="162"/>
          </reference>
          <reference field="22" count="1">
            <x v="0"/>
          </reference>
        </references>
      </pivotArea>
    </format>
    <format dxfId="34">
      <pivotArea dataOnly="0" labelOnly="1" outline="0" fieldPosition="0">
        <references count="2">
          <reference field="0" count="1" selected="0">
            <x v="163"/>
          </reference>
          <reference field="22" count="1">
            <x v="1"/>
          </reference>
        </references>
      </pivotArea>
    </format>
    <format dxfId="33">
      <pivotArea dataOnly="0" labelOnly="1" outline="0" fieldPosition="0">
        <references count="2">
          <reference field="0" count="1" selected="0">
            <x v="168"/>
          </reference>
          <reference field="22" count="1">
            <x v="0"/>
          </reference>
        </references>
      </pivotArea>
    </format>
    <format dxfId="32">
      <pivotArea dataOnly="0" labelOnly="1" outline="0" fieldPosition="0">
        <references count="2">
          <reference field="0" count="1" selected="0">
            <x v="173"/>
          </reference>
          <reference field="22" count="1">
            <x v="2"/>
          </reference>
        </references>
      </pivotArea>
    </format>
    <format dxfId="31">
      <pivotArea dataOnly="0" labelOnly="1" outline="0" fieldPosition="0">
        <references count="2">
          <reference field="0" count="1" selected="0">
            <x v="175"/>
          </reference>
          <reference field="22" count="1">
            <x v="1"/>
          </reference>
        </references>
      </pivotArea>
    </format>
    <format dxfId="30">
      <pivotArea dataOnly="0" labelOnly="1" outline="0" fieldPosition="0">
        <references count="2">
          <reference field="0" count="1" selected="0">
            <x v="177"/>
          </reference>
          <reference field="22" count="1">
            <x v="2"/>
          </reference>
        </references>
      </pivotArea>
    </format>
    <format dxfId="29">
      <pivotArea dataOnly="0" labelOnly="1" outline="0" fieldPosition="0">
        <references count="2">
          <reference field="0" count="1" selected="0">
            <x v="178"/>
          </reference>
          <reference field="22" count="1">
            <x v="0"/>
          </reference>
        </references>
      </pivotArea>
    </format>
    <format dxfId="28">
      <pivotArea dataOnly="0" labelOnly="1" outline="0" fieldPosition="0">
        <references count="2">
          <reference field="0" count="1" selected="0">
            <x v="179"/>
          </reference>
          <reference field="22" count="1">
            <x v="2"/>
          </reference>
        </references>
      </pivotArea>
    </format>
    <format dxfId="27">
      <pivotArea dataOnly="0" labelOnly="1" outline="0" fieldPosition="0">
        <references count="2">
          <reference field="0" count="1" selected="0">
            <x v="180"/>
          </reference>
          <reference field="22" count="1">
            <x v="1"/>
          </reference>
        </references>
      </pivotArea>
    </format>
    <format dxfId="26">
      <pivotArea dataOnly="0" labelOnly="1" outline="0" fieldPosition="0">
        <references count="2">
          <reference field="0" count="1" selected="0">
            <x v="181"/>
          </reference>
          <reference field="22" count="1">
            <x v="3"/>
          </reference>
        </references>
      </pivotArea>
    </format>
    <format dxfId="25">
      <pivotArea dataOnly="0" labelOnly="1" outline="0" fieldPosition="0">
        <references count="2">
          <reference field="0" count="1" selected="0">
            <x v="182"/>
          </reference>
          <reference field="22" count="1">
            <x v="1"/>
          </reference>
        </references>
      </pivotArea>
    </format>
    <format dxfId="24">
      <pivotArea dataOnly="0" labelOnly="1" outline="0" fieldPosition="0">
        <references count="2">
          <reference field="0" count="1" selected="0">
            <x v="183"/>
          </reference>
          <reference field="22" count="1">
            <x v="0"/>
          </reference>
        </references>
      </pivotArea>
    </format>
    <format dxfId="23">
      <pivotArea dataOnly="0" labelOnly="1" outline="0" fieldPosition="0">
        <references count="2">
          <reference field="0" count="1" selected="0">
            <x v="184"/>
          </reference>
          <reference field="22" count="1">
            <x v="1"/>
          </reference>
        </references>
      </pivotArea>
    </format>
    <format dxfId="22">
      <pivotArea dataOnly="0" labelOnly="1" outline="0" fieldPosition="0">
        <references count="2">
          <reference field="0" count="1" selected="0">
            <x v="185"/>
          </reference>
          <reference field="22" count="1">
            <x v="0"/>
          </reference>
        </references>
      </pivotArea>
    </format>
    <format dxfId="21">
      <pivotArea dataOnly="0" labelOnly="1" outline="0" fieldPosition="0">
        <references count="2">
          <reference field="0" count="1" selected="0">
            <x v="186"/>
          </reference>
          <reference field="22" count="1">
            <x v="2"/>
          </reference>
        </references>
      </pivotArea>
    </format>
    <format dxfId="20">
      <pivotArea dataOnly="0" labelOnly="1" outline="0" fieldPosition="0">
        <references count="2">
          <reference field="0" count="1" selected="0">
            <x v="187"/>
          </reference>
          <reference field="22" count="1">
            <x v="0"/>
          </reference>
        </references>
      </pivotArea>
    </format>
    <format dxfId="19">
      <pivotArea dataOnly="0" labelOnly="1" outline="0" fieldPosition="0">
        <references count="2">
          <reference field="0" count="1" selected="0">
            <x v="188"/>
          </reference>
          <reference field="22" count="1">
            <x v="1"/>
          </reference>
        </references>
      </pivotArea>
    </format>
    <format dxfId="18">
      <pivotArea dataOnly="0" labelOnly="1" outline="0" fieldPosition="0">
        <references count="2">
          <reference field="0" count="1" selected="0">
            <x v="191"/>
          </reference>
          <reference field="22" count="1">
            <x v="0"/>
          </reference>
        </references>
      </pivotArea>
    </format>
    <format dxfId="17">
      <pivotArea dataOnly="0" labelOnly="1" outline="0" fieldPosition="0">
        <references count="2">
          <reference field="0" count="1" selected="0">
            <x v="193"/>
          </reference>
          <reference field="22" count="1">
            <x v="1"/>
          </reference>
        </references>
      </pivotArea>
    </format>
    <format dxfId="16">
      <pivotArea dataOnly="0" labelOnly="1" outline="0" fieldPosition="0">
        <references count="2">
          <reference field="0" count="1" selected="0">
            <x v="194"/>
          </reference>
          <reference field="22" count="1">
            <x v="0"/>
          </reference>
        </references>
      </pivotArea>
    </format>
    <format dxfId="15">
      <pivotArea dataOnly="0" labelOnly="1" outline="0" fieldPosition="0">
        <references count="2">
          <reference field="0" count="1" selected="0">
            <x v="195"/>
          </reference>
          <reference field="22" count="1">
            <x v="1"/>
          </reference>
        </references>
      </pivotArea>
    </format>
    <format dxfId="14">
      <pivotArea dataOnly="0" labelOnly="1" outline="0" fieldPosition="0">
        <references count="2">
          <reference field="0" count="1" selected="0">
            <x v="196"/>
          </reference>
          <reference field="22" count="1">
            <x v="2"/>
          </reference>
        </references>
      </pivotArea>
    </format>
    <format dxfId="13">
      <pivotArea dataOnly="0" labelOnly="1" outline="0" fieldPosition="0">
        <references count="2">
          <reference field="0" count="1" selected="0">
            <x v="198"/>
          </reference>
          <reference field="22" count="1">
            <x v="1"/>
          </reference>
        </references>
      </pivotArea>
    </format>
    <format dxfId="12">
      <pivotArea dataOnly="0" labelOnly="1" outline="0" fieldPosition="0">
        <references count="2">
          <reference field="0" count="1" selected="0">
            <x v="199"/>
          </reference>
          <reference field="22" count="1">
            <x v="2"/>
          </reference>
        </references>
      </pivotArea>
    </format>
    <format dxfId="11">
      <pivotArea dataOnly="0" labelOnly="1" outline="0" fieldPosition="0">
        <references count="2">
          <reference field="0" count="1" selected="0">
            <x v="200"/>
          </reference>
          <reference field="22" count="1">
            <x v="1"/>
          </reference>
        </references>
      </pivotArea>
    </format>
    <format dxfId="10">
      <pivotArea dataOnly="0" labelOnly="1" outline="0" fieldPosition="0">
        <references count="2">
          <reference field="0" count="1" selected="0">
            <x v="202"/>
          </reference>
          <reference field="22" count="1">
            <x v="0"/>
          </reference>
        </references>
      </pivotArea>
    </format>
    <format dxfId="9">
      <pivotArea dataOnly="0" labelOnly="1" outline="0" fieldPosition="0">
        <references count="2">
          <reference field="0" count="1" selected="0">
            <x v="203"/>
          </reference>
          <reference field="22" count="1">
            <x v="1"/>
          </reference>
        </references>
      </pivotArea>
    </format>
    <format dxfId="8">
      <pivotArea dataOnly="0" labelOnly="1" outline="0" fieldPosition="0">
        <references count="2">
          <reference field="0" count="1" selected="0">
            <x v="207"/>
          </reference>
          <reference field="22" count="1">
            <x v="2"/>
          </reference>
        </references>
      </pivotArea>
    </format>
    <format dxfId="7">
      <pivotArea dataOnly="0" labelOnly="1" outline="0" fieldPosition="0">
        <references count="2">
          <reference field="0" count="1" selected="0">
            <x v="215"/>
          </reference>
          <reference field="22" count="1">
            <x v="3"/>
          </reference>
        </references>
      </pivotArea>
    </format>
    <format dxfId="6">
      <pivotArea dataOnly="0" labelOnly="1" outline="0" fieldPosition="0">
        <references count="2">
          <reference field="0" count="1" selected="0">
            <x v="223"/>
          </reference>
          <reference field="22" count="1">
            <x v="2"/>
          </reference>
        </references>
      </pivotArea>
    </format>
    <format dxfId="5">
      <pivotArea dataOnly="0" labelOnly="1" outline="0" fieldPosition="0">
        <references count="2">
          <reference field="0" count="1" selected="0">
            <x v="224"/>
          </reference>
          <reference field="22" count="1">
            <x v="3"/>
          </reference>
        </references>
      </pivotArea>
    </format>
    <format dxfId="4">
      <pivotArea dataOnly="0" labelOnly="1" outline="0" fieldPosition="0">
        <references count="2">
          <reference field="0" count="1" selected="0">
            <x v="226"/>
          </reference>
          <reference field="22" count="1">
            <x v="2"/>
          </reference>
        </references>
      </pivotArea>
    </format>
    <format dxfId="3">
      <pivotArea dataOnly="0" labelOnly="1" outline="0" fieldPosition="0">
        <references count="2">
          <reference field="0" count="1" selected="0">
            <x v="229"/>
          </reference>
          <reference field="22" count="1">
            <x v="1"/>
          </reference>
        </references>
      </pivotArea>
    </format>
    <format dxfId="2">
      <pivotArea dataOnly="0" labelOnly="1" outline="0" fieldPosition="0">
        <references count="2">
          <reference field="0" count="1" selected="0">
            <x v="230"/>
          </reference>
          <reference field="22" count="1">
            <x v="3"/>
          </reference>
        </references>
      </pivotArea>
    </format>
    <format dxfId="1">
      <pivotArea dataOnly="0" labelOnly="1" outline="0" fieldPosition="0">
        <references count="2">
          <reference field="0" count="1" selected="0">
            <x v="235"/>
          </reference>
          <reference field="22" count="1">
            <x v="2"/>
          </reference>
        </references>
      </pivotArea>
    </format>
    <format dxfId="0">
      <pivotArea dataOnly="0" labelOnly="1" outline="0" fieldPosition="0">
        <references count="2">
          <reference field="0" count="1" selected="0">
            <x v="236"/>
          </reference>
          <reference field="22" count="1">
            <x v="4"/>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ﾋﾟﾎﾞｯﾄﾃｰﾌﾞﾙ1" cacheId="1" dataOnRows="1" applyNumberFormats="0" applyBorderFormats="0" applyFontFormats="0" applyPatternFormats="0" applyAlignmentFormats="0" applyWidthHeightFormats="1" dataCaption="データ" updatedVersion="6" minRefreshableVersion="3" showMultipleLabel="0" showMemberPropertyTips="0" useAutoFormatting="1" itemPrintTitles="1" createdVersion="6" indent="0" compact="0" compactData="0" gridDropZones="1">
  <location ref="A1:G230" firstHeaderRow="2" firstDataRow="2" firstDataCol="6"/>
  <pivotFields count="39">
    <pivotField axis="axisRow" dataField="1" compact="0" outline="0" subtotalTop="0" showAll="0" includeNewItemsInFilter="1" sortType="ascending" rankBy="0" defaultSubtotal="0">
      <items count="237">
        <item x="0"/>
        <item x="1"/>
        <item x="2"/>
        <item x="3"/>
        <item x="4"/>
        <item x="5"/>
        <item x="6"/>
        <item x="7"/>
        <item x="8"/>
        <item x="9"/>
        <item x="10"/>
        <item x="11"/>
        <item x="12"/>
        <item x="13"/>
        <item x="14"/>
        <item x="15"/>
        <item x="16"/>
        <item x="17"/>
        <item x="18"/>
        <item x="19"/>
        <item x="20"/>
        <item x="21"/>
        <item x="22"/>
        <item x="23"/>
        <item x="24"/>
        <item m="1" x="213"/>
        <item x="25"/>
        <item x="26"/>
        <item x="27"/>
        <item x="28"/>
        <item x="29"/>
        <item x="30"/>
        <item x="31"/>
        <item x="32"/>
        <item m="1" x="232"/>
        <item x="33"/>
        <item x="34"/>
        <item x="35"/>
        <item m="1" x="235"/>
        <item x="36"/>
        <item x="37"/>
        <item m="1" x="225"/>
        <item m="1" x="222"/>
        <item m="1" x="230"/>
        <item x="38"/>
        <item x="39"/>
        <item m="1" x="211"/>
        <item m="1" x="236"/>
        <item m="1" x="217"/>
        <item x="40"/>
        <item x="41"/>
        <item m="1" x="226"/>
        <item m="1" x="223"/>
        <item m="1" x="233"/>
        <item x="42"/>
        <item x="43"/>
        <item x="44"/>
        <item x="45"/>
        <item m="1" x="234"/>
        <item m="1" x="229"/>
        <item m="1" x="220"/>
        <item x="46"/>
        <item x="47"/>
        <item m="1" x="231"/>
        <item m="1" x="224"/>
        <item x="48"/>
        <item x="49"/>
        <item x="50"/>
        <item x="51"/>
        <item x="52"/>
        <item x="53"/>
        <item x="54"/>
        <item x="55"/>
        <item m="1" x="216"/>
        <item m="1" x="212"/>
        <item x="56"/>
        <item x="57"/>
        <item x="58"/>
        <item x="59"/>
        <item x="60"/>
        <item x="61"/>
        <item x="62"/>
        <item m="1" x="227"/>
        <item x="63"/>
        <item x="64"/>
        <item x="65"/>
        <item x="66"/>
        <item x="67"/>
        <item x="68"/>
        <item m="1" x="219"/>
        <item m="1" x="214"/>
        <item x="69"/>
        <item x="70"/>
        <item x="71"/>
        <item x="72"/>
        <item x="73"/>
        <item x="74"/>
        <item x="75"/>
        <item x="76"/>
        <item m="1" x="228"/>
        <item x="77"/>
        <item x="78"/>
        <item x="79"/>
        <item x="80"/>
        <item x="81"/>
        <item x="82"/>
        <item x="83"/>
        <item x="84"/>
        <item x="85"/>
        <item x="86"/>
        <item m="1" x="221"/>
        <item m="1" x="215"/>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sd="0"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m="1" x="218"/>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s>
    </pivotField>
    <pivotField axis="axisRow" compact="0" outline="0" subtotalTop="0" showAll="0" includeNewItemsInFilter="1">
      <items count="22">
        <item x="1"/>
        <item x="13"/>
        <item x="11"/>
        <item x="4"/>
        <item m="1" x="16"/>
        <item x="5"/>
        <item x="6"/>
        <item x="9"/>
        <item x="12"/>
        <item x="10"/>
        <item x="15"/>
        <item x="3"/>
        <item x="8"/>
        <item x="2"/>
        <item x="14"/>
        <item x="7"/>
        <item m="1" x="17"/>
        <item m="1" x="18"/>
        <item m="1" x="19"/>
        <item m="1" x="20"/>
        <item x="0"/>
        <item t="default"/>
      </items>
    </pivotField>
    <pivotField axis="axisRow" compact="0" outline="0" subtotalTop="0" showAll="0" includeNewItemsInFilter="1" sortType="ascending" defaultSubtotal="0">
      <items count="17">
        <item x="0"/>
        <item x="1"/>
        <item x="13"/>
        <item x="11"/>
        <item x="4"/>
        <item x="5"/>
        <item x="6"/>
        <item x="9"/>
        <item x="12"/>
        <item x="10"/>
        <item x="15"/>
        <item x="3"/>
        <item x="8"/>
        <item x="2"/>
        <item x="14"/>
        <item x="7"/>
        <item m="1" x="16"/>
      </items>
    </pivotField>
    <pivotField compact="0" outline="0" subtotalTop="0" showAll="0" defaultSubtotal="0"/>
    <pivotField axis="axisRow" compact="0" outline="0" subtotalTop="0" showAll="0" includeNewItemsInFilter="1">
      <items count="219">
        <item x="14"/>
        <item x="77"/>
        <item x="65"/>
        <item x="64"/>
        <item x="27"/>
        <item x="33"/>
        <item x="85"/>
        <item x="74"/>
        <item x="34"/>
        <item x="2"/>
        <item x="22"/>
        <item x="75"/>
        <item x="84"/>
        <item x="53"/>
        <item x="28"/>
        <item x="10"/>
        <item x="54"/>
        <item x="48"/>
        <item x="57"/>
        <item x="18"/>
        <item x="36"/>
        <item x="23"/>
        <item x="8"/>
        <item x="9"/>
        <item x="47"/>
        <item x="26"/>
        <item x="37"/>
        <item x="72"/>
        <item x="81"/>
        <item x="13"/>
        <item x="63"/>
        <item x="71"/>
        <item x="56"/>
        <item x="61"/>
        <item x="96"/>
        <item x="98"/>
        <item x="189"/>
        <item x="38"/>
        <item x="16"/>
        <item x="46"/>
        <item x="51"/>
        <item x="5"/>
        <item x="80"/>
        <item x="25"/>
        <item x="83"/>
        <item x="66"/>
        <item x="31"/>
        <item m="1" x="217"/>
        <item x="12"/>
        <item x="194"/>
        <item x="195"/>
        <item x="196"/>
        <item x="17"/>
        <item x="52"/>
        <item x="67"/>
        <item x="35"/>
        <item x="43"/>
        <item x="40"/>
        <item x="87"/>
        <item x="92"/>
        <item x="49"/>
        <item x="41"/>
        <item x="97"/>
        <item x="62"/>
        <item x="50"/>
        <item x="58"/>
        <item x="69"/>
        <item x="78"/>
        <item x="55"/>
        <item x="70"/>
        <item x="7"/>
        <item x="93"/>
        <item x="45"/>
        <item x="30"/>
        <item x="6"/>
        <item x="11"/>
        <item x="3"/>
        <item x="4"/>
        <item x="1"/>
        <item x="73"/>
        <item x="29"/>
        <item x="59"/>
        <item x="44"/>
        <item x="60"/>
        <item x="82"/>
        <item x="21"/>
        <item x="199"/>
        <item m="1" x="214"/>
        <item x="94"/>
        <item x="39"/>
        <item x="95"/>
        <item x="91"/>
        <item x="15"/>
        <item x="42"/>
        <item x="79"/>
        <item x="204"/>
        <item x="100"/>
        <item x="101"/>
        <item m="1" x="216"/>
        <item x="103"/>
        <item x="104"/>
        <item x="105"/>
        <item x="106"/>
        <item m="1" x="205"/>
        <item x="108"/>
        <item m="1" x="212"/>
        <item x="110"/>
        <item m="1" x="207"/>
        <item m="1" x="215"/>
        <item x="113"/>
        <item x="114"/>
        <item x="115"/>
        <item m="1" x="213"/>
        <item x="118"/>
        <item x="119"/>
        <item x="120"/>
        <item x="121"/>
        <item x="122"/>
        <item x="123"/>
        <item x="117"/>
        <item x="190"/>
        <item m="1" x="206"/>
        <item x="181"/>
        <item x="182"/>
        <item x="183"/>
        <item x="184"/>
        <item x="185"/>
        <item x="99"/>
        <item x="107"/>
        <item x="111"/>
        <item m="1" x="211"/>
        <item x="32"/>
        <item x="191"/>
        <item x="19"/>
        <item x="88"/>
        <item x="89"/>
        <item x="90"/>
        <item x="76"/>
        <item x="20"/>
        <item x="197"/>
        <item m="1" x="209"/>
        <item x="188"/>
        <item x="24"/>
        <item x="109"/>
        <item x="198"/>
        <item x="68"/>
        <item x="86"/>
        <item x="124"/>
        <item x="192"/>
        <item x="125"/>
        <item m="1" x="210"/>
        <item x="127"/>
        <item x="128"/>
        <item x="129"/>
        <item x="130"/>
        <item x="131"/>
        <item x="132"/>
        <item x="133"/>
        <item x="134"/>
        <item x="135"/>
        <item x="136"/>
        <item x="137"/>
        <item x="138"/>
        <item x="116"/>
        <item x="139"/>
        <item x="140"/>
        <item x="141"/>
        <item x="142"/>
        <item x="143"/>
        <item x="144"/>
        <item x="145"/>
        <item x="146"/>
        <item x="147"/>
        <item x="148"/>
        <item x="149"/>
        <item x="203"/>
        <item x="150"/>
        <item x="151"/>
        <item x="186"/>
        <item x="152"/>
        <item x="153"/>
        <item x="154"/>
        <item x="155"/>
        <item x="156"/>
        <item x="157"/>
        <item x="158"/>
        <item x="159"/>
        <item x="160"/>
        <item m="1" x="208"/>
        <item x="162"/>
        <item x="163"/>
        <item x="164"/>
        <item x="165"/>
        <item x="166"/>
        <item x="167"/>
        <item x="169"/>
        <item x="170"/>
        <item x="171"/>
        <item x="172"/>
        <item x="173"/>
        <item x="174"/>
        <item x="175"/>
        <item x="176"/>
        <item x="177"/>
        <item x="178"/>
        <item x="179"/>
        <item x="126"/>
        <item x="168"/>
        <item x="102"/>
        <item x="112"/>
        <item x="161"/>
        <item x="0"/>
        <item x="180"/>
        <item x="187"/>
        <item x="193"/>
        <item x="200"/>
        <item x="201"/>
        <item x="20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name="NDC分類" axis="axisRow" compact="0" outline="0" subtotalTop="0" showAll="0" includeNewItemsInFilter="1" defaultSubtotal="0">
      <items count="130">
        <item x="103"/>
        <item x="18"/>
        <item x="93"/>
        <item m="1" x="128"/>
        <item x="92"/>
        <item x="40"/>
        <item x="98"/>
        <item x="22"/>
        <item x="71"/>
        <item x="114"/>
        <item m="1" x="129"/>
        <item x="95"/>
        <item x="80"/>
        <item x="76"/>
        <item x="97"/>
        <item x="88"/>
        <item x="75"/>
        <item x="87"/>
        <item x="11"/>
        <item x="64"/>
        <item x="84"/>
        <item x="70"/>
        <item x="51"/>
        <item x="82"/>
        <item x="83"/>
        <item x="77"/>
        <item x="34"/>
        <item x="125"/>
        <item x="126"/>
        <item x="14"/>
        <item x="45"/>
        <item x="10"/>
        <item x="63"/>
        <item x="54"/>
        <item x="58"/>
        <item x="24"/>
        <item x="94"/>
        <item x="47"/>
        <item x="23"/>
        <item x="55"/>
        <item x="52"/>
        <item x="5"/>
        <item x="85"/>
        <item x="13"/>
        <item x="53"/>
        <item x="90"/>
        <item x="60"/>
        <item x="56"/>
        <item x="33"/>
        <item x="86"/>
        <item x="21"/>
        <item x="66"/>
        <item x="39"/>
        <item x="50"/>
        <item x="32"/>
        <item x="29"/>
        <item x="100"/>
        <item x="68"/>
        <item x="20"/>
        <item x="99"/>
        <item x="36"/>
        <item x="62"/>
        <item x="81"/>
        <item x="89"/>
        <item x="26"/>
        <item x="48"/>
        <item x="73"/>
        <item x="59"/>
        <item x="91"/>
        <item x="37"/>
        <item x="44"/>
        <item x="6"/>
        <item x="42"/>
        <item x="38"/>
        <item x="101"/>
        <item x="43"/>
        <item x="49"/>
        <item x="16"/>
        <item x="61"/>
        <item x="25"/>
        <item x="35"/>
        <item x="78"/>
        <item x="1"/>
        <item x="4"/>
        <item x="30"/>
        <item x="3"/>
        <item x="7"/>
        <item x="31"/>
        <item x="65"/>
        <item x="2"/>
        <item x="123"/>
        <item x="79"/>
        <item x="67"/>
        <item x="9"/>
        <item x="57"/>
        <item x="96"/>
        <item x="28"/>
        <item x="46"/>
        <item x="74"/>
        <item x="69"/>
        <item x="27"/>
        <item x="124"/>
        <item x="19"/>
        <item x="8"/>
        <item x="12"/>
        <item x="17"/>
        <item x="15"/>
        <item x="41"/>
        <item x="127"/>
        <item x="72"/>
        <item x="0"/>
        <item x="102"/>
        <item x="104"/>
        <item x="105"/>
        <item x="106"/>
        <item x="107"/>
        <item x="108"/>
        <item x="109"/>
        <item x="110"/>
        <item x="111"/>
        <item x="112"/>
        <item x="113"/>
        <item x="116"/>
        <item x="117"/>
        <item x="118"/>
        <item x="119"/>
        <item x="120"/>
        <item x="121"/>
        <item x="115"/>
        <item x="122"/>
      </items>
    </pivotField>
    <pivotField axis="axisRow" compact="0" outline="0" subtotalTop="0" showAll="0" includeNewItemsInFilter="1" defaultSubtotal="0">
      <items count="193">
        <item x="0"/>
        <item m="1" x="86"/>
        <item m="1" x="108"/>
        <item m="1" x="130"/>
        <item m="1" x="90"/>
        <item m="1" x="158"/>
        <item m="1" x="181"/>
        <item x="80"/>
        <item m="1" x="156"/>
        <item m="1" x="182"/>
        <item x="53"/>
        <item m="1" x="142"/>
        <item m="1" x="133"/>
        <item x="48"/>
        <item x="62"/>
        <item x="7"/>
        <item x="39"/>
        <item x="13"/>
        <item m="1" x="153"/>
        <item m="1" x="146"/>
        <item x="72"/>
        <item m="1" x="177"/>
        <item m="1" x="160"/>
        <item m="1" x="83"/>
        <item m="1" x="94"/>
        <item x="10"/>
        <item m="1" x="128"/>
        <item m="1" x="84"/>
        <item m="1" x="134"/>
        <item m="1" x="85"/>
        <item m="1" x="131"/>
        <item m="1" x="145"/>
        <item x="6"/>
        <item x="47"/>
        <item x="19"/>
        <item x="18"/>
        <item m="1" x="109"/>
        <item m="1" x="122"/>
        <item m="1" x="192"/>
        <item m="1" x="82"/>
        <item x="64"/>
        <item x="42"/>
        <item x="40"/>
        <item x="2"/>
        <item x="30"/>
        <item m="1" x="184"/>
        <item m="1" x="103"/>
        <item m="1" x="89"/>
        <item m="1" x="92"/>
        <item m="1" x="107"/>
        <item x="9"/>
        <item x="41"/>
        <item x="43"/>
        <item x="17"/>
        <item m="1" x="179"/>
        <item x="15"/>
        <item x="16"/>
        <item m="1" x="91"/>
        <item x="21"/>
        <item x="3"/>
        <item m="1" x="101"/>
        <item m="1" x="87"/>
        <item m="1" x="135"/>
        <item m="1" x="185"/>
        <item m="1" x="162"/>
        <item m="1" x="99"/>
        <item m="1" x="140"/>
        <item m="1" x="174"/>
        <item m="1" x="188"/>
        <item m="1" x="144"/>
        <item x="45"/>
        <item x="63"/>
        <item x="74"/>
        <item x="52"/>
        <item x="50"/>
        <item x="14"/>
        <item m="1" x="173"/>
        <item m="1" x="178"/>
        <item x="4"/>
        <item m="1" x="106"/>
        <item m="1" x="191"/>
        <item m="1" x="121"/>
        <item m="1" x="175"/>
        <item m="1" x="120"/>
        <item x="46"/>
        <item x="24"/>
        <item m="1" x="167"/>
        <item m="1" x="104"/>
        <item m="1" x="143"/>
        <item m="1" x="176"/>
        <item m="1" x="136"/>
        <item m="1" x="102"/>
        <item m="1" x="112"/>
        <item m="1" x="126"/>
        <item x="11"/>
        <item x="31"/>
        <item m="1" x="114"/>
        <item m="1" x="139"/>
        <item m="1" x="100"/>
        <item m="1" x="97"/>
        <item m="1" x="152"/>
        <item x="59"/>
        <item m="1" x="147"/>
        <item m="1" x="171"/>
        <item x="34"/>
        <item m="1" x="105"/>
        <item m="1" x="93"/>
        <item m="1" x="110"/>
        <item m="1" x="163"/>
        <item x="20"/>
        <item x="57"/>
        <item x="5"/>
        <item m="1" x="186"/>
        <item m="1" x="183"/>
        <item m="1" x="190"/>
        <item m="1" x="88"/>
        <item m="1" x="96"/>
        <item m="1" x="187"/>
        <item x="28"/>
        <item m="1" x="189"/>
        <item m="1" x="170"/>
        <item x="68"/>
        <item x="33"/>
        <item x="12"/>
        <item x="55"/>
        <item m="1" x="148"/>
        <item m="1" x="98"/>
        <item m="1" x="123"/>
        <item x="73"/>
        <item x="61"/>
        <item m="1" x="132"/>
        <item m="1" x="155"/>
        <item x="25"/>
        <item m="1" x="116"/>
        <item m="1" x="165"/>
        <item m="1" x="119"/>
        <item x="36"/>
        <item x="37"/>
        <item x="51"/>
        <item m="1" x="172"/>
        <item m="1" x="169"/>
        <item m="1" x="115"/>
        <item m="1" x="150"/>
        <item m="1" x="138"/>
        <item m="1" x="95"/>
        <item m="1" x="127"/>
        <item m="1" x="159"/>
        <item m="1" x="161"/>
        <item m="1" x="125"/>
        <item m="1" x="151"/>
        <item m="1" x="141"/>
        <item m="1" x="124"/>
        <item x="66"/>
        <item m="1" x="149"/>
        <item m="1" x="129"/>
        <item m="1" x="164"/>
        <item m="1" x="154"/>
        <item x="22"/>
        <item x="81"/>
        <item m="1" x="168"/>
        <item m="1" x="117"/>
        <item m="1" x="180"/>
        <item m="1" x="166"/>
        <item m="1" x="111"/>
        <item m="1" x="137"/>
        <item x="27"/>
        <item x="8"/>
        <item m="1" x="118"/>
        <item x="76"/>
        <item x="75"/>
        <item x="60"/>
        <item x="71"/>
        <item x="23"/>
        <item m="1" x="157"/>
        <item x="29"/>
        <item x="32"/>
        <item x="35"/>
        <item x="38"/>
        <item x="44"/>
        <item x="49"/>
        <item x="54"/>
        <item x="56"/>
        <item x="65"/>
        <item x="67"/>
        <item x="26"/>
        <item x="69"/>
        <item x="70"/>
        <item m="1" x="113"/>
        <item x="79"/>
        <item x="77"/>
        <item x="78"/>
        <item x="58"/>
        <item x="1"/>
      </items>
    </pivotField>
    <pivotField compact="0" outline="0" subtotalTop="0" showAll="0"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6">
    <field x="1"/>
    <field x="2"/>
    <field x="21"/>
    <field x="20"/>
    <field x="0"/>
    <field x="4"/>
  </rowFields>
  <rowItems count="228">
    <i>
      <x/>
      <x v="1"/>
      <x/>
      <x v="110"/>
      <x v="207"/>
      <x v="122"/>
    </i>
    <i r="4">
      <x v="208"/>
      <x v="123"/>
    </i>
    <i r="4">
      <x v="209"/>
      <x v="124"/>
    </i>
    <i r="4">
      <x v="210"/>
      <x v="125"/>
    </i>
    <i r="4">
      <x v="211"/>
      <x v="126"/>
    </i>
    <i r="4">
      <x v="212"/>
      <x v="178"/>
    </i>
    <i r="4">
      <x v="213"/>
      <x v="213"/>
    </i>
    <i r="2">
      <x v="191"/>
      <x v="12"/>
      <x v="221"/>
      <x v="120"/>
    </i>
    <i r="4">
      <x v="222"/>
      <x v="120"/>
    </i>
    <i r="2">
      <x v="192"/>
      <x v="82"/>
      <x v="1"/>
      <x v="78"/>
    </i>
    <i r="4">
      <x v="23"/>
      <x v="21"/>
    </i>
    <i r="4">
      <x v="26"/>
      <x v="43"/>
    </i>
    <i r="4">
      <x v="39"/>
      <x v="20"/>
    </i>
    <i r="3">
      <x v="83"/>
      <x v="4"/>
      <x v="77"/>
    </i>
    <i r="3">
      <x v="89"/>
      <x v="2"/>
      <x v="9"/>
    </i>
    <i r="4">
      <x v="18"/>
      <x v="19"/>
    </i>
    <i t="default">
      <x/>
    </i>
    <i>
      <x v="1"/>
      <x v="2"/>
      <x v="174"/>
      <x v="52"/>
      <x v="72"/>
      <x v="68"/>
    </i>
    <i r="2">
      <x v="179"/>
      <x v="51"/>
      <x v="116"/>
      <x v="91"/>
    </i>
    <i t="default">
      <x v="1"/>
    </i>
    <i>
      <x v="2"/>
      <x v="3"/>
      <x v="51"/>
      <x v="44"/>
      <x v="97"/>
      <x v="11"/>
    </i>
    <i r="2">
      <x v="53"/>
      <x v="54"/>
      <x v="65"/>
      <x v="17"/>
    </i>
    <i r="4">
      <x v="171"/>
      <x v="171"/>
    </i>
    <i r="3">
      <x v="55"/>
      <x v="57"/>
      <x v="72"/>
    </i>
    <i r="3">
      <x v="56"/>
      <x v="173"/>
      <x v="173"/>
    </i>
    <i r="2">
      <x v="55"/>
      <x v="58"/>
      <x v="36"/>
      <x v="8"/>
    </i>
    <i r="3">
      <x v="59"/>
      <x v="170"/>
      <x v="170"/>
    </i>
    <i r="3">
      <x v="61"/>
      <x v="112"/>
      <x v="58"/>
    </i>
    <i r="3">
      <x v="118"/>
      <x v="185"/>
      <x v="187"/>
    </i>
    <i r="2">
      <x v="101"/>
      <x v="62"/>
      <x v="135"/>
      <x v="106"/>
    </i>
    <i r="2">
      <x v="177"/>
      <x v="53"/>
      <x v="92"/>
      <x v="69"/>
    </i>
    <i r="2">
      <x v="181"/>
      <x v="81"/>
      <x v="130"/>
      <x v="101"/>
    </i>
    <i r="2">
      <x v="185"/>
      <x v="112"/>
      <x v="179"/>
      <x v="181"/>
    </i>
    <i r="2">
      <x v="186"/>
      <x v="113"/>
      <x v="180"/>
      <x v="182"/>
    </i>
    <i t="default">
      <x v="2"/>
    </i>
    <i>
      <x v="3"/>
      <x v="4"/>
      <x/>
      <x v="110"/>
      <x v="33"/>
      <x v="131"/>
    </i>
    <i r="2">
      <x v="56"/>
      <x v="50"/>
      <x v="37"/>
      <x v="55"/>
    </i>
    <i r="2">
      <x v="157"/>
      <x v="100"/>
      <x v="54"/>
      <x v="93"/>
    </i>
    <i r="2">
      <x v="158"/>
      <x v="108"/>
      <x v="235"/>
      <x v="175"/>
    </i>
    <i r="2">
      <x v="184"/>
      <x v="80"/>
      <x v="68"/>
      <x v="40"/>
    </i>
    <i r="2">
      <x v="192"/>
      <x v="82"/>
      <x v="7"/>
      <x v="70"/>
    </i>
    <i r="3">
      <x v="90"/>
      <x v="215"/>
      <x v="36"/>
    </i>
    <i r="4">
      <x v="216"/>
      <x v="36"/>
    </i>
    <i r="4">
      <x v="217"/>
      <x v="36"/>
    </i>
    <i r="4">
      <x v="218"/>
      <x v="36"/>
    </i>
    <i r="4">
      <x v="219"/>
      <x v="36"/>
    </i>
    <i r="4">
      <x v="220"/>
      <x v="36"/>
    </i>
    <i t="default">
      <x v="3"/>
    </i>
    <i>
      <x v="5"/>
      <x v="5"/>
      <x v="55"/>
      <x v="60"/>
      <x v="69"/>
      <x v="53"/>
    </i>
    <i r="2">
      <x v="58"/>
      <x v="63"/>
      <x v="146"/>
      <x v="116"/>
    </i>
    <i r="3">
      <x v="64"/>
      <x v="50"/>
      <x v="61"/>
    </i>
    <i r="4">
      <x v="143"/>
      <x v="113"/>
    </i>
    <i r="4">
      <x v="148"/>
      <x v="118"/>
    </i>
    <i r="2">
      <x v="59"/>
      <x v="71"/>
      <x v="8"/>
      <x v="22"/>
    </i>
    <i r="4">
      <x v="9"/>
      <x v="23"/>
    </i>
    <i r="2">
      <x v="123"/>
      <x v="78"/>
      <x v="108"/>
      <x v="6"/>
    </i>
    <i r="2">
      <x v="170"/>
      <x v="49"/>
      <x v="142"/>
      <x v="119"/>
    </i>
    <i r="2">
      <x v="192"/>
      <x v="82"/>
      <x v="10"/>
      <x v="15"/>
    </i>
    <i r="4">
      <x v="14"/>
      <x/>
    </i>
    <i r="3">
      <x v="89"/>
      <x v="24"/>
      <x v="142"/>
    </i>
    <i t="default">
      <x v="5"/>
    </i>
    <i>
      <x v="6"/>
      <x v="6"/>
      <x v="70"/>
      <x v="67"/>
      <x v="106"/>
      <x v="44"/>
    </i>
    <i r="4">
      <x v="163"/>
      <x v="162"/>
    </i>
    <i r="2">
      <x v="71"/>
      <x v="68"/>
      <x v="152"/>
      <x v="151"/>
    </i>
    <i r="2">
      <x v="72"/>
      <x v="122"/>
      <x v="195"/>
      <x v="196"/>
    </i>
    <i r="2">
      <x v="73"/>
      <x v="98"/>
      <x v="126"/>
      <x v="97"/>
    </i>
    <i r="2">
      <x v="74"/>
      <x v="99"/>
      <x v="120"/>
      <x v="90"/>
    </i>
    <i r="2">
      <x v="75"/>
      <x v="101"/>
      <x v="226"/>
      <x v="49"/>
    </i>
    <i r="4">
      <x v="227"/>
      <x v="50"/>
    </i>
    <i r="4">
      <x v="228"/>
      <x v="51"/>
    </i>
    <i r="3">
      <x v="102"/>
      <x v="31"/>
      <x v="73"/>
    </i>
    <i r="2">
      <x v="78"/>
      <x v="103"/>
      <x v="12"/>
      <x v="48"/>
    </i>
    <i r="2">
      <x v="94"/>
      <x v="106"/>
      <x v="21"/>
      <x v="85"/>
    </i>
    <i r="4">
      <x v="28"/>
      <x v="4"/>
    </i>
    <i r="2">
      <x v="95"/>
      <x v="107"/>
      <x v="76"/>
      <x v="18"/>
    </i>
    <i r="2">
      <x v="166"/>
      <x v="104"/>
      <x v="17"/>
      <x v="52"/>
    </i>
    <i r="3">
      <x v="105"/>
      <x v="35"/>
      <x v="5"/>
    </i>
    <i t="default">
      <x v="6"/>
    </i>
    <i>
      <x v="7"/>
      <x v="7"/>
      <x v="104"/>
      <x v="70"/>
      <x v="79"/>
      <x v="83"/>
    </i>
    <i r="4">
      <x v="81"/>
      <x v="63"/>
    </i>
    <i r="2">
      <x v="118"/>
      <x v="73"/>
      <x v="71"/>
      <x v="16"/>
    </i>
    <i r="2">
      <x v="121"/>
      <x v="74"/>
      <x v="174"/>
      <x v="174"/>
    </i>
    <i r="3">
      <x v="111"/>
      <x v="177"/>
      <x v="179"/>
    </i>
    <i r="2">
      <x v="122"/>
      <x v="75"/>
      <x v="78"/>
      <x v="81"/>
    </i>
    <i r="4">
      <x v="88"/>
      <x v="145"/>
    </i>
    <i r="2">
      <x v="123"/>
      <x v="77"/>
      <x v="22"/>
      <x v="10"/>
    </i>
    <i r="2">
      <x v="175"/>
      <x v="72"/>
      <x v="77"/>
      <x v="65"/>
    </i>
    <i r="2">
      <x v="182"/>
      <x v="11"/>
      <x v="158"/>
      <x v="157"/>
    </i>
    <i t="default">
      <x v="7"/>
    </i>
    <i>
      <x v="8"/>
      <x v="8"/>
      <x v="10"/>
      <x v="16"/>
      <x v="127"/>
      <x v="208"/>
    </i>
    <i r="2">
      <x v="13"/>
      <x v="20"/>
      <x v="138"/>
      <x v="109"/>
    </i>
    <i r="4">
      <x v="139"/>
      <x v="110"/>
    </i>
    <i r="2">
      <x v="16"/>
      <x v="21"/>
      <x v="121"/>
      <x v="34"/>
    </i>
    <i r="2">
      <x v="20"/>
      <x v="119"/>
      <x v="188"/>
      <x v="190"/>
    </i>
    <i r="2">
      <x v="44"/>
      <x v="5"/>
      <x v="75"/>
      <x v="32"/>
    </i>
    <i r="2">
      <x v="53"/>
      <x v="7"/>
      <x v="40"/>
      <x v="26"/>
    </i>
    <i r="2">
      <x v="58"/>
      <x v="8"/>
      <x v="122"/>
      <x v="62"/>
    </i>
    <i r="2">
      <x v="136"/>
      <x v="65"/>
      <x v="87"/>
      <x v="54"/>
    </i>
    <i r="4">
      <x v="133"/>
      <x v="104"/>
    </i>
    <i r="4">
      <x v="160"/>
      <x v="159"/>
    </i>
    <i r="4">
      <x v="175"/>
      <x v="176"/>
    </i>
    <i r="4">
      <x v="176"/>
      <x v="177"/>
    </i>
    <i r="3">
      <x v="66"/>
      <x v="124"/>
      <x v="127"/>
    </i>
    <i r="2">
      <x v="137"/>
      <x v="76"/>
      <x v="91"/>
      <x v="66"/>
    </i>
    <i r="2">
      <x v="138"/>
      <x v="109"/>
      <x v="123"/>
      <x v="35"/>
    </i>
    <i r="2">
      <x v="183"/>
      <x v="6"/>
      <x v="168"/>
      <x v="168"/>
    </i>
    <i r="4">
      <x v="169"/>
      <x v="169"/>
    </i>
    <i r="4">
      <x v="187"/>
      <x v="189"/>
    </i>
    <i t="default">
      <x v="8"/>
    </i>
    <i>
      <x v="9"/>
      <x v="9"/>
      <x v="128"/>
      <x v="120"/>
      <x v="189"/>
      <x v="191"/>
    </i>
    <i r="2">
      <x v="129"/>
      <x v="17"/>
      <x v="144"/>
      <x v="114"/>
    </i>
    <i r="2">
      <x v="168"/>
      <x v="124"/>
      <x v="197"/>
      <x v="198"/>
    </i>
    <i r="2">
      <x v="169"/>
      <x v="123"/>
      <x v="196"/>
      <x v="197"/>
    </i>
    <i r="3">
      <x v="129"/>
      <x v="205"/>
      <x v="212"/>
    </i>
    <i r="2">
      <x v="170"/>
      <x v="115"/>
      <x v="182"/>
      <x v="184"/>
    </i>
    <i r="2">
      <x v="191"/>
      <x v="12"/>
      <x v="134"/>
      <x v="143"/>
    </i>
    <i r="2">
      <x v="192"/>
      <x v="82"/>
      <x v="27"/>
      <x v="25"/>
    </i>
    <i r="3">
      <x v="87"/>
      <x v="62"/>
      <x v="24"/>
    </i>
    <i t="default">
      <x v="9"/>
    </i>
    <i>
      <x v="10"/>
      <x v="10"/>
      <x v="188"/>
      <x v="127"/>
      <x v="201"/>
      <x v="202"/>
    </i>
    <i r="2">
      <x v="189"/>
      <x v="125"/>
      <x v="199"/>
      <x v="200"/>
    </i>
    <i t="default">
      <x v="10"/>
    </i>
    <i>
      <x v="11"/>
      <x v="11"/>
      <x v="13"/>
      <x v="19"/>
      <x v="114"/>
      <x v="135"/>
    </i>
    <i r="2">
      <x v="16"/>
      <x v="21"/>
      <x v="165"/>
      <x v="165"/>
    </i>
    <i r="3">
      <x v="22"/>
      <x v="94"/>
      <x v="27"/>
    </i>
    <i r="3">
      <x v="121"/>
      <x v="190"/>
      <x v="192"/>
    </i>
    <i r="4">
      <x v="192"/>
      <x v="194"/>
    </i>
    <i r="2">
      <x v="124"/>
      <x v="25"/>
      <x v="129"/>
      <x v="100"/>
    </i>
    <i r="2">
      <x v="132"/>
      <x v="26"/>
      <x v="67"/>
      <x v="64"/>
    </i>
    <i r="2">
      <x v="152"/>
      <x v="95"/>
      <x v="162"/>
      <x v="161"/>
    </i>
    <i r="2">
      <x v="192"/>
      <x v="82"/>
      <x v="5"/>
      <x v="41"/>
    </i>
    <i t="default">
      <x v="11"/>
    </i>
    <i>
      <x v="12"/>
      <x v="12"/>
      <x/>
      <x v="110"/>
      <x v="224"/>
      <x v="148"/>
    </i>
    <i r="4">
      <x v="225"/>
      <x v="214"/>
    </i>
    <i r="4">
      <x v="232"/>
      <x v="215"/>
    </i>
    <i r="4">
      <x v="233"/>
      <x v="216"/>
    </i>
    <i r="4">
      <x v="234"/>
      <x v="217"/>
    </i>
    <i r="2">
      <x v="7"/>
      <x v="27"/>
      <x v="229"/>
      <x v="139"/>
    </i>
    <i r="3">
      <x v="28"/>
      <x v="230"/>
      <x v="144"/>
    </i>
    <i r="2">
      <x v="17"/>
      <x v="30"/>
      <x v="83"/>
      <x v="30"/>
    </i>
    <i r="4">
      <x v="93"/>
      <x v="31"/>
    </i>
    <i r="2">
      <x v="25"/>
      <x v="29"/>
      <x v="20"/>
      <x v="138"/>
    </i>
    <i r="2">
      <x v="55"/>
      <x v="60"/>
      <x v="231"/>
      <x v="86"/>
    </i>
    <i r="2">
      <x v="84"/>
      <x v="46"/>
      <x v="107"/>
      <x v="12"/>
    </i>
    <i r="2">
      <x v="85"/>
      <x v="48"/>
      <x v="66"/>
      <x v="60"/>
    </i>
    <i r="2">
      <x v="165"/>
      <x v="69"/>
      <x v="70"/>
      <x v="13"/>
    </i>
    <i r="2">
      <x v="166"/>
      <x v="105"/>
      <x v="29"/>
      <x v="14"/>
    </i>
    <i r="2">
      <x v="191"/>
      <x v="12"/>
      <x v="223"/>
      <x v="132"/>
    </i>
    <i t="default">
      <x v="12"/>
    </i>
    <i>
      <x v="13"/>
      <x v="13"/>
      <x v="14"/>
      <x v="15"/>
      <x v="145"/>
      <x v="115"/>
    </i>
    <i r="2">
      <x v="15"/>
      <x v="18"/>
      <x v="16"/>
      <x v="38"/>
    </i>
    <i r="2">
      <x v="16"/>
      <x v="23"/>
      <x v="136"/>
      <x v="129"/>
    </i>
    <i r="3">
      <x v="24"/>
      <x v="137"/>
      <x v="209"/>
    </i>
    <i r="2">
      <x v="17"/>
      <x/>
      <x v="178"/>
    </i>
    <i r="3">
      <x v="1"/>
      <x v="30"/>
      <x v="80"/>
    </i>
    <i r="4">
      <x v="131"/>
      <x v="102"/>
    </i>
    <i r="4">
      <x v="141"/>
      <x v="163"/>
    </i>
    <i r="4">
      <x v="203"/>
      <x v="204"/>
    </i>
    <i r="4">
      <x v="204"/>
      <x v="205"/>
    </i>
    <i r="3">
      <x v="2"/>
      <x v="154"/>
      <x v="153"/>
    </i>
    <i r="2">
      <x v="32"/>
      <x v="31"/>
      <x v="15"/>
      <x v="92"/>
    </i>
    <i r="4">
      <x v="84"/>
      <x v="3"/>
    </i>
    <i r="4">
      <x v="147"/>
      <x v="117"/>
    </i>
    <i r="4">
      <x v="155"/>
      <x v="154"/>
    </i>
    <i r="2">
      <x v="33"/>
      <x v="32"/>
      <x v="113"/>
      <x v="134"/>
    </i>
    <i r="4">
      <x v="119"/>
      <x v="88"/>
    </i>
    <i r="2">
      <x v="34"/>
      <x v="33"/>
      <x v="100"/>
      <x v="1"/>
    </i>
    <i r="4">
      <x v="101"/>
      <x v="67"/>
    </i>
    <i r="4">
      <x v="164"/>
      <x v="164"/>
    </i>
    <i r="3">
      <x v="34"/>
      <x v="105"/>
      <x v="84"/>
    </i>
    <i r="4">
      <x v="125"/>
      <x v="96"/>
    </i>
    <i r="3">
      <x v="35"/>
      <x v="45"/>
      <x v="89"/>
    </i>
    <i r="3">
      <x v="36"/>
      <x v="156"/>
      <x v="155"/>
    </i>
    <i r="3">
      <x v="37"/>
      <x v="86"/>
      <x v="45"/>
    </i>
    <i r="2">
      <x v="35"/>
      <x v="38"/>
      <x v="44"/>
      <x v="37"/>
    </i>
    <i r="2">
      <x v="40"/>
      <x v="4"/>
      <x v="153"/>
      <x v="152"/>
    </i>
    <i r="3">
      <x v="117"/>
      <x v="184"/>
      <x v="186"/>
    </i>
    <i r="2">
      <x v="41"/>
      <x v="39"/>
      <x v="102"/>
      <x v="94"/>
    </i>
    <i r="2">
      <x v="42"/>
      <x v="40"/>
      <x v="95"/>
      <x v="79"/>
    </i>
    <i r="4">
      <x v="150"/>
      <x v="149"/>
    </i>
    <i r="4">
      <x v="151"/>
      <x v="206"/>
    </i>
    <i r="2">
      <x v="43"/>
      <x v="41"/>
      <x v="6"/>
      <x v="74"/>
    </i>
    <i r="2">
      <x v="44"/>
      <x v="42"/>
      <x v="140"/>
      <x v="111"/>
    </i>
    <i r="2">
      <x v="50"/>
      <x v="43"/>
      <x v="19"/>
      <x v="133"/>
    </i>
    <i r="2">
      <x v="51"/>
      <x v="45"/>
      <x v="149"/>
      <x v="147"/>
    </i>
    <i r="3">
      <x v="128"/>
      <x v="193"/>
      <x v="207"/>
    </i>
    <i r="2">
      <x v="52"/>
      <x v="47"/>
      <x v="103"/>
      <x v="42"/>
    </i>
    <i r="2">
      <x v="53"/>
      <x v="57"/>
      <x v="118"/>
      <x v="71"/>
    </i>
    <i r="2">
      <x v="176"/>
      <x v="97"/>
      <x v="85"/>
      <x v="2"/>
    </i>
    <i r="2">
      <x v="178"/>
      <x v="94"/>
      <x v="104"/>
      <x v="28"/>
    </i>
    <i r="2">
      <x v="191"/>
      <x v="12"/>
      <x v="214"/>
      <x v="141"/>
    </i>
    <i r="2">
      <x v="192"/>
      <x v="82"/>
      <x v="32"/>
      <x v="46"/>
    </i>
    <i r="3">
      <x v="84"/>
      <x v="61"/>
      <x v="39"/>
    </i>
    <i r="3">
      <x v="85"/>
      <x v="3"/>
      <x v="76"/>
    </i>
    <i r="3">
      <x v="86"/>
      <x v="11"/>
      <x v="75"/>
    </i>
    <i r="3">
      <x v="88"/>
      <x v="115"/>
      <x v="136"/>
    </i>
    <i t="default">
      <x v="13"/>
    </i>
    <i>
      <x v="14"/>
      <x v="14"/>
      <x v="180"/>
      <x v="13"/>
      <x v="128"/>
      <x v="99"/>
    </i>
    <i r="4">
      <x v="157"/>
      <x v="156"/>
    </i>
    <i r="4">
      <x v="159"/>
      <x v="158"/>
    </i>
    <i r="4">
      <x v="161"/>
      <x v="160"/>
    </i>
    <i r="3">
      <x v="14"/>
      <x v="166"/>
      <x v="166"/>
    </i>
    <i r="4">
      <x v="202"/>
      <x v="203"/>
    </i>
    <i r="2">
      <x v="190"/>
      <x v="126"/>
      <x v="200"/>
      <x v="201"/>
    </i>
    <i r="2">
      <x v="192"/>
      <x v="82"/>
      <x v="167"/>
      <x v="167"/>
    </i>
    <i t="default">
      <x v="14"/>
    </i>
    <i>
      <x v="15"/>
      <x v="15"/>
      <x v="53"/>
      <x v="55"/>
      <x v="56"/>
      <x v="82"/>
    </i>
    <i r="2">
      <x v="109"/>
      <x v="9"/>
      <x v="191"/>
      <x v="193"/>
    </i>
    <i r="3">
      <x v="79"/>
      <x v="49"/>
      <x v="57"/>
    </i>
    <i r="4">
      <x v="96"/>
      <x v="7"/>
    </i>
    <i r="4">
      <x v="98"/>
      <x v="137"/>
    </i>
    <i r="4">
      <x v="172"/>
      <x v="172"/>
    </i>
    <i r="2">
      <x v="110"/>
      <x v="91"/>
      <x v="132"/>
      <x v="128"/>
    </i>
    <i r="2">
      <x v="111"/>
      <x v="92"/>
      <x v="117"/>
      <x v="59"/>
    </i>
    <i r="3">
      <x v="93"/>
      <x v="13"/>
      <x v="29"/>
    </i>
    <i r="4">
      <x v="80"/>
      <x v="33"/>
    </i>
    <i r="4">
      <x v="109"/>
      <x v="146"/>
    </i>
    <i r="4">
      <x v="186"/>
      <x v="210"/>
    </i>
    <i r="4">
      <x v="194"/>
      <x v="195"/>
    </i>
    <i r="4">
      <x v="198"/>
      <x v="199"/>
    </i>
    <i r="3">
      <x v="114"/>
      <x v="181"/>
      <x v="183"/>
    </i>
    <i r="2">
      <x v="171"/>
      <x v="116"/>
      <x v="183"/>
      <x v="185"/>
    </i>
    <i r="2">
      <x v="172"/>
      <x v="96"/>
      <x v="55"/>
      <x v="56"/>
    </i>
    <i t="default">
      <x v="15"/>
    </i>
    <i>
      <x v="20"/>
      <x/>
      <x/>
      <x v="110"/>
      <x/>
      <x v="211"/>
    </i>
    <i r="4">
      <x v="236"/>
      <x v="95"/>
    </i>
    <i t="default">
      <x v="20"/>
    </i>
    <i t="grand">
      <x/>
    </i>
  </rowItems>
  <colItems count="1">
    <i/>
  </colItems>
  <dataFields count="1">
    <dataField name="データの個数 : 蔵書番号" fld="0"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6385621-7B46-46BB-8753-6F8EE2A4F8A0}" name="ピボットテーブル1"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A3:B7" firstHeaderRow="1" firstDataRow="1" firstDataCol="1"/>
  <pivotFields count="2">
    <pivotField showAll="0"/>
    <pivotField axis="axisRow" dataField="1" showAll="0">
      <items count="4">
        <item x="2"/>
        <item x="1"/>
        <item x="0"/>
        <item t="default"/>
      </items>
    </pivotField>
  </pivotFields>
  <rowFields count="1">
    <field x="1"/>
  </rowFields>
  <rowItems count="4">
    <i>
      <x/>
    </i>
    <i>
      <x v="1"/>
    </i>
    <i>
      <x v="2"/>
    </i>
    <i t="grand">
      <x/>
    </i>
  </rowItems>
  <colItems count="1">
    <i/>
  </colItems>
  <dataFields count="1">
    <dataField name="個数 / 年"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6" Type="http://schemas.openxmlformats.org/officeDocument/2006/relationships/hyperlink" Target="http://www.asahi-net.or.jp/~ax2s-kmtn/ref/ndc10/ndc4.html" TargetMode="External"/><Relationship Id="rId117" Type="http://schemas.openxmlformats.org/officeDocument/2006/relationships/hyperlink" Target="http://www.asahi-net.or.jp/~ax2s-kmtn/ref/ndc10/ndc3.html" TargetMode="External"/><Relationship Id="rId21" Type="http://schemas.openxmlformats.org/officeDocument/2006/relationships/hyperlink" Target="http://www.asahi-net.or.jp/~ax2s-kmtn/ref/ndc10/ndc4.html" TargetMode="External"/><Relationship Id="rId42" Type="http://schemas.openxmlformats.org/officeDocument/2006/relationships/hyperlink" Target="http://www.asahi-net.or.jp/~ax2s-kmtn/ref/ndc10/ndc6.html" TargetMode="External"/><Relationship Id="rId47" Type="http://schemas.openxmlformats.org/officeDocument/2006/relationships/hyperlink" Target="http://www.asahi-net.or.jp/~ax2s-kmtn/ref/ndc10/ndc6.html" TargetMode="External"/><Relationship Id="rId63" Type="http://schemas.openxmlformats.org/officeDocument/2006/relationships/hyperlink" Target="http://www.asahi-net.or.jp/~ax2s-kmtn/ref/ndc10/ndc8.html" TargetMode="External"/><Relationship Id="rId68" Type="http://schemas.openxmlformats.org/officeDocument/2006/relationships/hyperlink" Target="http://www.asahi-net.or.jp/~ax2s-kmtn/ref/ndc10/ndc8.html" TargetMode="External"/><Relationship Id="rId84" Type="http://schemas.openxmlformats.org/officeDocument/2006/relationships/hyperlink" Target="http://www.asahi-net.or.jp/~ax2s-kmtn/ref/ndc10/ndc6.html" TargetMode="External"/><Relationship Id="rId89" Type="http://schemas.openxmlformats.org/officeDocument/2006/relationships/hyperlink" Target="http://www.asahi-net.or.jp/~ax2s-kmtn/ref/ndc10/ndc4.html" TargetMode="External"/><Relationship Id="rId112" Type="http://schemas.openxmlformats.org/officeDocument/2006/relationships/hyperlink" Target="http://www.asahi-net.or.jp/~ax2s-kmtn/ref/ndc10/ndc3.html" TargetMode="External"/><Relationship Id="rId16" Type="http://schemas.openxmlformats.org/officeDocument/2006/relationships/hyperlink" Target="http://www.asahi-net.or.jp/~ax2s-kmtn/ref/ndc10/ndc3.html" TargetMode="External"/><Relationship Id="rId107" Type="http://schemas.openxmlformats.org/officeDocument/2006/relationships/hyperlink" Target="http://www.asahi-net.or.jp/~ax2s-kmtn/ref/ndc10/ndc4.html" TargetMode="External"/><Relationship Id="rId11" Type="http://schemas.openxmlformats.org/officeDocument/2006/relationships/hyperlink" Target="http://www.asahi-net.or.jp/~ax2s-kmtn/ref/ndc10/ndc2.html" TargetMode="External"/><Relationship Id="rId32" Type="http://schemas.openxmlformats.org/officeDocument/2006/relationships/hyperlink" Target="http://www.asahi-net.or.jp/~ax2s-kmtn/ref/ndc10/ndc5.html" TargetMode="External"/><Relationship Id="rId37" Type="http://schemas.openxmlformats.org/officeDocument/2006/relationships/hyperlink" Target="http://www.asahi-net.or.jp/~ax2s-kmtn/ref/ndc10/ndc5.html" TargetMode="External"/><Relationship Id="rId53" Type="http://schemas.openxmlformats.org/officeDocument/2006/relationships/hyperlink" Target="http://www.asahi-net.or.jp/~ax2s-kmtn/ref/ndc10/ndc7.html" TargetMode="External"/><Relationship Id="rId58" Type="http://schemas.openxmlformats.org/officeDocument/2006/relationships/hyperlink" Target="http://www.asahi-net.or.jp/~ax2s-kmtn/ref/ndc10/ndc7.html" TargetMode="External"/><Relationship Id="rId74" Type="http://schemas.openxmlformats.org/officeDocument/2006/relationships/hyperlink" Target="http://www.asahi-net.or.jp/~ax2s-kmtn/ref/ndc10/ndc9.html" TargetMode="External"/><Relationship Id="rId79" Type="http://schemas.openxmlformats.org/officeDocument/2006/relationships/hyperlink" Target="http://www.asahi-net.or.jp/~ax2s-kmtn/ref/ndc10/ndc9.html" TargetMode="External"/><Relationship Id="rId102" Type="http://schemas.openxmlformats.org/officeDocument/2006/relationships/hyperlink" Target="http://www.asahi-net.or.jp/~ax2s-kmtn/ref/ndc10/ndc4.html" TargetMode="External"/><Relationship Id="rId123" Type="http://schemas.openxmlformats.org/officeDocument/2006/relationships/hyperlink" Target="http://www.asahi-net.or.jp/~ax2s-kmtn/ref/ndc10/ndc2.html" TargetMode="External"/><Relationship Id="rId128" Type="http://schemas.openxmlformats.org/officeDocument/2006/relationships/drawing" Target="../drawings/drawing1.xml"/><Relationship Id="rId5" Type="http://schemas.openxmlformats.org/officeDocument/2006/relationships/hyperlink" Target="http://www.asahi-net.or.jp/~ax2s-kmtn/ref/ndc10/ndc0.html" TargetMode="External"/><Relationship Id="rId90" Type="http://schemas.openxmlformats.org/officeDocument/2006/relationships/hyperlink" Target="http://www.asahi-net.or.jp/~ax2s-kmtn/ref/ndc10/ndc8.html" TargetMode="External"/><Relationship Id="rId95" Type="http://schemas.openxmlformats.org/officeDocument/2006/relationships/hyperlink" Target="http://www.asahi-net.or.jp/~ax2s-kmtn/ref/ndc10/ndc3.html" TargetMode="External"/><Relationship Id="rId19" Type="http://schemas.openxmlformats.org/officeDocument/2006/relationships/hyperlink" Target="http://www.asahi-net.or.jp/~ax2s-kmtn/ref/ndc10/ndc3.html" TargetMode="External"/><Relationship Id="rId14" Type="http://schemas.openxmlformats.org/officeDocument/2006/relationships/hyperlink" Target="http://www.asahi-net.or.jp/~ax2s-kmtn/ref/ndc10/ndc3.html" TargetMode="External"/><Relationship Id="rId22" Type="http://schemas.openxmlformats.org/officeDocument/2006/relationships/hyperlink" Target="http://www.asahi-net.or.jp/~ax2s-kmtn/ref/ndc10/ndc4.html" TargetMode="External"/><Relationship Id="rId27" Type="http://schemas.openxmlformats.org/officeDocument/2006/relationships/hyperlink" Target="http://www.asahi-net.or.jp/~ax2s-kmtn/ref/ndc10/ndc4.html" TargetMode="External"/><Relationship Id="rId30" Type="http://schemas.openxmlformats.org/officeDocument/2006/relationships/hyperlink" Target="http://www.asahi-net.or.jp/~ax2s-kmtn/ref/ndc10/ndc5.html" TargetMode="External"/><Relationship Id="rId35" Type="http://schemas.openxmlformats.org/officeDocument/2006/relationships/hyperlink" Target="http://www.asahi-net.or.jp/~ax2s-kmtn/ref/ndc10/ndc5.html" TargetMode="External"/><Relationship Id="rId43" Type="http://schemas.openxmlformats.org/officeDocument/2006/relationships/hyperlink" Target="http://www.asahi-net.or.jp/~ax2s-kmtn/ref/ndc10/ndc6.html" TargetMode="External"/><Relationship Id="rId48" Type="http://schemas.openxmlformats.org/officeDocument/2006/relationships/hyperlink" Target="http://www.asahi-net.or.jp/~ax2s-kmtn/ref/ndc10/ndc6.html" TargetMode="External"/><Relationship Id="rId56" Type="http://schemas.openxmlformats.org/officeDocument/2006/relationships/hyperlink" Target="http://www.asahi-net.or.jp/~ax2s-kmtn/ref/ndc10/ndc7.html" TargetMode="External"/><Relationship Id="rId64" Type="http://schemas.openxmlformats.org/officeDocument/2006/relationships/hyperlink" Target="http://www.asahi-net.or.jp/~ax2s-kmtn/ref/ndc10/ndc8.html" TargetMode="External"/><Relationship Id="rId69" Type="http://schemas.openxmlformats.org/officeDocument/2006/relationships/hyperlink" Target="http://www.asahi-net.or.jp/~ax2s-kmtn/ref/ndc10/ndc8.html" TargetMode="External"/><Relationship Id="rId77" Type="http://schemas.openxmlformats.org/officeDocument/2006/relationships/hyperlink" Target="http://www.asahi-net.or.jp/~ax2s-kmtn/ref/ndc10/ndc9.html" TargetMode="External"/><Relationship Id="rId100" Type="http://schemas.openxmlformats.org/officeDocument/2006/relationships/hyperlink" Target="http://www.asahi-net.or.jp/~ax2s-kmtn/ref/ndc10/ndc4.html" TargetMode="External"/><Relationship Id="rId105" Type="http://schemas.openxmlformats.org/officeDocument/2006/relationships/hyperlink" Target="http://www.asahi-net.or.jp/~ax2s-kmtn/ref/ndc10/ndc4.html" TargetMode="External"/><Relationship Id="rId113" Type="http://schemas.openxmlformats.org/officeDocument/2006/relationships/hyperlink" Target="http://www.asahi-net.or.jp/~ax2s-kmtn/ref/ndc10/ndc3.html" TargetMode="External"/><Relationship Id="rId118" Type="http://schemas.openxmlformats.org/officeDocument/2006/relationships/hyperlink" Target="http://www.asahi-net.or.jp/~ax2s-kmtn/ref/ndc10/ndc1.html" TargetMode="External"/><Relationship Id="rId126" Type="http://schemas.openxmlformats.org/officeDocument/2006/relationships/hyperlink" Target="http://www.asahi-net.or.jp/~ax2s-kmtn/ref/ndc10/ndc2.html" TargetMode="External"/><Relationship Id="rId8" Type="http://schemas.openxmlformats.org/officeDocument/2006/relationships/hyperlink" Target="http://www.asahi-net.or.jp/~ax2s-kmtn/ref/ndc10/ndc0.html" TargetMode="External"/><Relationship Id="rId51" Type="http://schemas.openxmlformats.org/officeDocument/2006/relationships/hyperlink" Target="http://www.asahi-net.or.jp/~ax2s-kmtn/ref/ndc10/ndc7.html" TargetMode="External"/><Relationship Id="rId72" Type="http://schemas.openxmlformats.org/officeDocument/2006/relationships/hyperlink" Target="http://www.asahi-net.or.jp/~ax2s-kmtn/ref/ndc10/ndc9.html" TargetMode="External"/><Relationship Id="rId80" Type="http://schemas.openxmlformats.org/officeDocument/2006/relationships/hyperlink" Target="http://www.asahi-net.or.jp/~ax2s-kmtn/ref/ndc10/ndc5.html" TargetMode="External"/><Relationship Id="rId85" Type="http://schemas.openxmlformats.org/officeDocument/2006/relationships/hyperlink" Target="http://www.asahi-net.or.jp/~ax2s-kmtn/ref/ndc10/ndc4.html" TargetMode="External"/><Relationship Id="rId93" Type="http://schemas.openxmlformats.org/officeDocument/2006/relationships/hyperlink" Target="http://www.asahi-net.or.jp/~ax2s-kmtn/ref/ndc10/ndc4.html" TargetMode="External"/><Relationship Id="rId98" Type="http://schemas.openxmlformats.org/officeDocument/2006/relationships/hyperlink" Target="http://www.asahi-net.or.jp/~ax2s-kmtn/ref/ndc10/ndc4.html" TargetMode="External"/><Relationship Id="rId121" Type="http://schemas.openxmlformats.org/officeDocument/2006/relationships/hyperlink" Target="http://www.asahi-net.or.jp/~ax2s-kmtn/ref/ndc10/ndc2.html" TargetMode="External"/><Relationship Id="rId3" Type="http://schemas.openxmlformats.org/officeDocument/2006/relationships/hyperlink" Target="http://www.asahi-net.or.jp/~ax2s-kmtn/ref/ndc10/ndc0.html" TargetMode="External"/><Relationship Id="rId12" Type="http://schemas.openxmlformats.org/officeDocument/2006/relationships/hyperlink" Target="http://www.asahi-net.or.jp/~ax2s-kmtn/ref/ndc10/ndc2.html" TargetMode="External"/><Relationship Id="rId17" Type="http://schemas.openxmlformats.org/officeDocument/2006/relationships/hyperlink" Target="http://www.asahi-net.or.jp/~ax2s-kmtn/ref/ndc10/ndc3.html" TargetMode="External"/><Relationship Id="rId25" Type="http://schemas.openxmlformats.org/officeDocument/2006/relationships/hyperlink" Target="http://www.asahi-net.or.jp/~ax2s-kmtn/ref/ndc10/ndc4.html" TargetMode="External"/><Relationship Id="rId33" Type="http://schemas.openxmlformats.org/officeDocument/2006/relationships/hyperlink" Target="http://www.asahi-net.or.jp/~ax2s-kmtn/ref/ndc10/ndc5.html" TargetMode="External"/><Relationship Id="rId38" Type="http://schemas.openxmlformats.org/officeDocument/2006/relationships/hyperlink" Target="http://www.asahi-net.or.jp/~ax2s-kmtn/ref/ndc10/ndc5.html" TargetMode="External"/><Relationship Id="rId46" Type="http://schemas.openxmlformats.org/officeDocument/2006/relationships/hyperlink" Target="http://www.asahi-net.or.jp/~ax2s-kmtn/ref/ndc10/ndc6.html" TargetMode="External"/><Relationship Id="rId59" Type="http://schemas.openxmlformats.org/officeDocument/2006/relationships/hyperlink" Target="http://www.asahi-net.or.jp/~ax2s-kmtn/ref/ndc10/ndc7.html" TargetMode="External"/><Relationship Id="rId67" Type="http://schemas.openxmlformats.org/officeDocument/2006/relationships/hyperlink" Target="http://www.asahi-net.or.jp/~ax2s-kmtn/ref/ndc10/ndc8.html" TargetMode="External"/><Relationship Id="rId103" Type="http://schemas.openxmlformats.org/officeDocument/2006/relationships/hyperlink" Target="http://www.asahi-net.or.jp/~ax2s-kmtn/ref/ndc10/ndc4.html" TargetMode="External"/><Relationship Id="rId108" Type="http://schemas.openxmlformats.org/officeDocument/2006/relationships/hyperlink" Target="http://www.asahi-net.or.jp/~ax2s-kmtn/ref/ndc10/ndc4.html" TargetMode="External"/><Relationship Id="rId116" Type="http://schemas.openxmlformats.org/officeDocument/2006/relationships/hyperlink" Target="http://www.asahi-net.or.jp/~ax2s-kmtn/ref/ndc10/ndc3.html" TargetMode="External"/><Relationship Id="rId124" Type="http://schemas.openxmlformats.org/officeDocument/2006/relationships/hyperlink" Target="http://www.asahi-net.or.jp/~ax2s-kmtn/ref/ndc10/ndc2.html" TargetMode="External"/><Relationship Id="rId129" Type="http://schemas.openxmlformats.org/officeDocument/2006/relationships/vmlDrawing" Target="../drawings/vmlDrawing1.vml"/><Relationship Id="rId20" Type="http://schemas.openxmlformats.org/officeDocument/2006/relationships/hyperlink" Target="http://www.asahi-net.or.jp/~ax2s-kmtn/ref/ndc10/ndc4.html" TargetMode="External"/><Relationship Id="rId41" Type="http://schemas.openxmlformats.org/officeDocument/2006/relationships/hyperlink" Target="http://www.asahi-net.or.jp/~ax2s-kmtn/ref/ndc10/ndc6.html" TargetMode="External"/><Relationship Id="rId54" Type="http://schemas.openxmlformats.org/officeDocument/2006/relationships/hyperlink" Target="http://www.asahi-net.or.jp/~ax2s-kmtn/ref/ndc10/ndc7.html" TargetMode="External"/><Relationship Id="rId62" Type="http://schemas.openxmlformats.org/officeDocument/2006/relationships/hyperlink" Target="http://www.asahi-net.or.jp/~ax2s-kmtn/ref/ndc10/ndc8.html" TargetMode="External"/><Relationship Id="rId70" Type="http://schemas.openxmlformats.org/officeDocument/2006/relationships/hyperlink" Target="http://www.asahi-net.or.jp/~ax2s-kmtn/ref/ndc10/ndc9.html" TargetMode="External"/><Relationship Id="rId75" Type="http://schemas.openxmlformats.org/officeDocument/2006/relationships/hyperlink" Target="http://www.asahi-net.or.jp/~ax2s-kmtn/ref/ndc10/ndc9.html" TargetMode="External"/><Relationship Id="rId83" Type="http://schemas.openxmlformats.org/officeDocument/2006/relationships/hyperlink" Target="http://www.asahi-net.or.jp/~ax2s-kmtn/ref/ndc10/ndc6.html" TargetMode="External"/><Relationship Id="rId88" Type="http://schemas.openxmlformats.org/officeDocument/2006/relationships/hyperlink" Target="http://www.asahi-net.or.jp/~ax2s-kmtn/ref/ndc10/ndc5.html" TargetMode="External"/><Relationship Id="rId91" Type="http://schemas.openxmlformats.org/officeDocument/2006/relationships/hyperlink" Target="http://www.asahi-net.or.jp/~ax2s-kmtn/ref/ndc10/ndc3.html" TargetMode="External"/><Relationship Id="rId96" Type="http://schemas.openxmlformats.org/officeDocument/2006/relationships/hyperlink" Target="http://www.asahi-net.or.jp/~ax2s-kmtn/ref/ndc10/ndc5.html" TargetMode="External"/><Relationship Id="rId111" Type="http://schemas.openxmlformats.org/officeDocument/2006/relationships/hyperlink" Target="http://www.asahi-net.or.jp/~ax2s-kmtn/ref/ndc10/ndc3.html" TargetMode="External"/><Relationship Id="rId1" Type="http://schemas.openxmlformats.org/officeDocument/2006/relationships/hyperlink" Target="http://www.asahi-net.or.jp/~ax2s-kmtn/ref/ndc10/ndc0.html" TargetMode="External"/><Relationship Id="rId6" Type="http://schemas.openxmlformats.org/officeDocument/2006/relationships/hyperlink" Target="http://www.asahi-net.or.jp/~ax2s-kmtn/ref/ndc10/ndc0.html" TargetMode="External"/><Relationship Id="rId15" Type="http://schemas.openxmlformats.org/officeDocument/2006/relationships/hyperlink" Target="http://www.asahi-net.or.jp/~ax2s-kmtn/ref/ndc10/ndc3.html" TargetMode="External"/><Relationship Id="rId23" Type="http://schemas.openxmlformats.org/officeDocument/2006/relationships/hyperlink" Target="http://www.asahi-net.or.jp/~ax2s-kmtn/ref/ndc10/ndc4.html" TargetMode="External"/><Relationship Id="rId28" Type="http://schemas.openxmlformats.org/officeDocument/2006/relationships/hyperlink" Target="http://www.asahi-net.or.jp/~ax2s-kmtn/ref/ndc10/ndc4.html" TargetMode="External"/><Relationship Id="rId36" Type="http://schemas.openxmlformats.org/officeDocument/2006/relationships/hyperlink" Target="http://www.asahi-net.or.jp/~ax2s-kmtn/ref/ndc10/ndc5.html" TargetMode="External"/><Relationship Id="rId49" Type="http://schemas.openxmlformats.org/officeDocument/2006/relationships/hyperlink" Target="http://www.asahi-net.or.jp/~ax2s-kmtn/ref/ndc10/ndc6.html" TargetMode="External"/><Relationship Id="rId57" Type="http://schemas.openxmlformats.org/officeDocument/2006/relationships/hyperlink" Target="http://www.asahi-net.or.jp/~ax2s-kmtn/ref/ndc10/ndc7.html" TargetMode="External"/><Relationship Id="rId106" Type="http://schemas.openxmlformats.org/officeDocument/2006/relationships/hyperlink" Target="http://www.asahi-net.or.jp/~ax2s-kmtn/ref/ndc10/ndc4.html" TargetMode="External"/><Relationship Id="rId114" Type="http://schemas.openxmlformats.org/officeDocument/2006/relationships/hyperlink" Target="http://www.asahi-net.or.jp/~ax2s-kmtn/ref/ndc10/ndc3.html" TargetMode="External"/><Relationship Id="rId119" Type="http://schemas.openxmlformats.org/officeDocument/2006/relationships/hyperlink" Target="http://www.asahi-net.or.jp/~ax2s-kmtn/ref/ndc10/ndc1.html" TargetMode="External"/><Relationship Id="rId127" Type="http://schemas.openxmlformats.org/officeDocument/2006/relationships/printerSettings" Target="../printerSettings/printerSettings11.bin"/><Relationship Id="rId10" Type="http://schemas.openxmlformats.org/officeDocument/2006/relationships/hyperlink" Target="http://www.asahi-net.or.jp/~ax2s-kmtn/ref/ndc10/ndc0.html" TargetMode="External"/><Relationship Id="rId31" Type="http://schemas.openxmlformats.org/officeDocument/2006/relationships/hyperlink" Target="http://www.asahi-net.or.jp/~ax2s-kmtn/ref/ndc10/ndc5.html" TargetMode="External"/><Relationship Id="rId44" Type="http://schemas.openxmlformats.org/officeDocument/2006/relationships/hyperlink" Target="http://www.asahi-net.or.jp/~ax2s-kmtn/ref/ndc10/ndc6.html" TargetMode="External"/><Relationship Id="rId52" Type="http://schemas.openxmlformats.org/officeDocument/2006/relationships/hyperlink" Target="http://www.asahi-net.or.jp/~ax2s-kmtn/ref/ndc10/ndc7.html" TargetMode="External"/><Relationship Id="rId60" Type="http://schemas.openxmlformats.org/officeDocument/2006/relationships/hyperlink" Target="http://www.asahi-net.or.jp/~ax2s-kmtn/ref/ndc10/ndc8.html" TargetMode="External"/><Relationship Id="rId65" Type="http://schemas.openxmlformats.org/officeDocument/2006/relationships/hyperlink" Target="http://www.asahi-net.or.jp/~ax2s-kmtn/ref/ndc10/ndc8.html" TargetMode="External"/><Relationship Id="rId73" Type="http://schemas.openxmlformats.org/officeDocument/2006/relationships/hyperlink" Target="http://www.asahi-net.or.jp/~ax2s-kmtn/ref/ndc10/ndc9.html" TargetMode="External"/><Relationship Id="rId78" Type="http://schemas.openxmlformats.org/officeDocument/2006/relationships/hyperlink" Target="http://www.asahi-net.or.jp/~ax2s-kmtn/ref/ndc10/ndc9.html" TargetMode="External"/><Relationship Id="rId81" Type="http://schemas.openxmlformats.org/officeDocument/2006/relationships/hyperlink" Target="http://www.asahi-net.or.jp/~ax2s-kmtn/ref/ndc10/ndc4.html" TargetMode="External"/><Relationship Id="rId86" Type="http://schemas.openxmlformats.org/officeDocument/2006/relationships/hyperlink" Target="http://www.asahi-net.or.jp/~ax2s-kmtn/ref/ndc10/ndc6.html" TargetMode="External"/><Relationship Id="rId94" Type="http://schemas.openxmlformats.org/officeDocument/2006/relationships/hyperlink" Target="http://www.asahi-net.or.jp/~ax2s-kmtn/ref/ndc10/ndc3.html" TargetMode="External"/><Relationship Id="rId99" Type="http://schemas.openxmlformats.org/officeDocument/2006/relationships/hyperlink" Target="http://www.asahi-net.or.jp/~ax2s-kmtn/ref/ndc10/ndc4.html" TargetMode="External"/><Relationship Id="rId101" Type="http://schemas.openxmlformats.org/officeDocument/2006/relationships/hyperlink" Target="http://www.asahi-net.or.jp/~ax2s-kmtn/ref/ndc10/ndc4.html" TargetMode="External"/><Relationship Id="rId122" Type="http://schemas.openxmlformats.org/officeDocument/2006/relationships/hyperlink" Target="http://www.asahi-net.or.jp/~ax2s-kmtn/ref/ndc10/ndc2.html" TargetMode="External"/><Relationship Id="rId130" Type="http://schemas.openxmlformats.org/officeDocument/2006/relationships/comments" Target="../comments1.xml"/><Relationship Id="rId4" Type="http://schemas.openxmlformats.org/officeDocument/2006/relationships/hyperlink" Target="http://www.asahi-net.or.jp/~ax2s-kmtn/ref/ndc10/ndc0.html" TargetMode="External"/><Relationship Id="rId9" Type="http://schemas.openxmlformats.org/officeDocument/2006/relationships/hyperlink" Target="http://www.asahi-net.or.jp/~ax2s-kmtn/ref/ndc10/ndc0.html" TargetMode="External"/><Relationship Id="rId13" Type="http://schemas.openxmlformats.org/officeDocument/2006/relationships/hyperlink" Target="http://www.asahi-net.or.jp/~ax2s-kmtn/ref/ndc10/ndc2.html" TargetMode="External"/><Relationship Id="rId18" Type="http://schemas.openxmlformats.org/officeDocument/2006/relationships/hyperlink" Target="http://www.asahi-net.or.jp/~ax2s-kmtn/ref/ndc10/ndc3.html" TargetMode="External"/><Relationship Id="rId39" Type="http://schemas.openxmlformats.org/officeDocument/2006/relationships/hyperlink" Target="http://www.asahi-net.or.jp/~ax2s-kmtn/ref/ndc10/ndc5.html" TargetMode="External"/><Relationship Id="rId109" Type="http://schemas.openxmlformats.org/officeDocument/2006/relationships/hyperlink" Target="http://www.asahi-net.or.jp/~ax2s-kmtn/ref/ndc10/ndc5.html" TargetMode="External"/><Relationship Id="rId34" Type="http://schemas.openxmlformats.org/officeDocument/2006/relationships/hyperlink" Target="http://www.asahi-net.or.jp/~ax2s-kmtn/ref/ndc10/ndc5.html" TargetMode="External"/><Relationship Id="rId50" Type="http://schemas.openxmlformats.org/officeDocument/2006/relationships/hyperlink" Target="http://www.asahi-net.or.jp/~ax2s-kmtn/ref/ndc10/ndc7.html" TargetMode="External"/><Relationship Id="rId55" Type="http://schemas.openxmlformats.org/officeDocument/2006/relationships/hyperlink" Target="http://www.asahi-net.or.jp/~ax2s-kmtn/ref/ndc10/ndc7.html" TargetMode="External"/><Relationship Id="rId76" Type="http://schemas.openxmlformats.org/officeDocument/2006/relationships/hyperlink" Target="http://www.asahi-net.or.jp/~ax2s-kmtn/ref/ndc10/ndc9.html" TargetMode="External"/><Relationship Id="rId97" Type="http://schemas.openxmlformats.org/officeDocument/2006/relationships/hyperlink" Target="http://www.asahi-net.or.jp/~ax2s-kmtn/ref/ndc10/ndc5.html" TargetMode="External"/><Relationship Id="rId104" Type="http://schemas.openxmlformats.org/officeDocument/2006/relationships/hyperlink" Target="http://www.asahi-net.or.jp/~ax2s-kmtn/ref/ndc10/ndc4.html" TargetMode="External"/><Relationship Id="rId120" Type="http://schemas.openxmlformats.org/officeDocument/2006/relationships/hyperlink" Target="http://www.asahi-net.or.jp/~ax2s-kmtn/ref/ndc10/ndc2.html" TargetMode="External"/><Relationship Id="rId125" Type="http://schemas.openxmlformats.org/officeDocument/2006/relationships/hyperlink" Target="http://www.asahi-net.or.jp/~ax2s-kmtn/ref/ndc10/ndc2.html" TargetMode="External"/><Relationship Id="rId7" Type="http://schemas.openxmlformats.org/officeDocument/2006/relationships/hyperlink" Target="http://www.asahi-net.or.jp/~ax2s-kmtn/ref/ndc10/ndc0.html" TargetMode="External"/><Relationship Id="rId71" Type="http://schemas.openxmlformats.org/officeDocument/2006/relationships/hyperlink" Target="http://www.asahi-net.or.jp/~ax2s-kmtn/ref/ndc10/ndc9.html" TargetMode="External"/><Relationship Id="rId92" Type="http://schemas.openxmlformats.org/officeDocument/2006/relationships/hyperlink" Target="http://www.asahi-net.or.jp/~ax2s-kmtn/ref/ndc10/ndc6.html" TargetMode="External"/><Relationship Id="rId2" Type="http://schemas.openxmlformats.org/officeDocument/2006/relationships/hyperlink" Target="http://www.asahi-net.or.jp/~ax2s-kmtn/ref/ndc10/ndc0.html" TargetMode="External"/><Relationship Id="rId29" Type="http://schemas.openxmlformats.org/officeDocument/2006/relationships/hyperlink" Target="http://www.asahi-net.or.jp/~ax2s-kmtn/ref/ndc10/ndc4.html" TargetMode="External"/><Relationship Id="rId24" Type="http://schemas.openxmlformats.org/officeDocument/2006/relationships/hyperlink" Target="http://www.asahi-net.or.jp/~ax2s-kmtn/ref/ndc10/ndc4.html" TargetMode="External"/><Relationship Id="rId40" Type="http://schemas.openxmlformats.org/officeDocument/2006/relationships/hyperlink" Target="http://www.asahi-net.or.jp/~ax2s-kmtn/ref/ndc10/ndc6.html" TargetMode="External"/><Relationship Id="rId45" Type="http://schemas.openxmlformats.org/officeDocument/2006/relationships/hyperlink" Target="http://www.asahi-net.or.jp/~ax2s-kmtn/ref/ndc10/ndc6.html" TargetMode="External"/><Relationship Id="rId66" Type="http://schemas.openxmlformats.org/officeDocument/2006/relationships/hyperlink" Target="http://www.asahi-net.or.jp/~ax2s-kmtn/ref/ndc10/ndc8.html" TargetMode="External"/><Relationship Id="rId87" Type="http://schemas.openxmlformats.org/officeDocument/2006/relationships/hyperlink" Target="http://www.asahi-net.or.jp/~ax2s-kmtn/ref/ndc10/ndc5.html" TargetMode="External"/><Relationship Id="rId110" Type="http://schemas.openxmlformats.org/officeDocument/2006/relationships/hyperlink" Target="http://www.asahi-net.or.jp/~ax2s-kmtn/ref/ndc10/ndc6.html" TargetMode="External"/><Relationship Id="rId115" Type="http://schemas.openxmlformats.org/officeDocument/2006/relationships/hyperlink" Target="http://www.asahi-net.or.jp/~ax2s-kmtn/ref/ndc10/ndc5.html" TargetMode="External"/><Relationship Id="rId61" Type="http://schemas.openxmlformats.org/officeDocument/2006/relationships/hyperlink" Target="http://www.asahi-net.or.jp/~ax2s-kmtn/ref/ndc10/ndc8.html" TargetMode="External"/><Relationship Id="rId82" Type="http://schemas.openxmlformats.org/officeDocument/2006/relationships/hyperlink" Target="http://www.asahi-net.or.jp/~ax2s-kmtn/ref/ndc10/ndc6.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asahi-net.or.jp/~ax2s-kmtn/ref/ndc10/ndc.html" TargetMode="External"/><Relationship Id="rId2" Type="http://schemas.openxmlformats.org/officeDocument/2006/relationships/hyperlink" Target="https://www.kinokuniya.co.jp/disp/CKnDetailSearchForm.jsp?ptk=01" TargetMode="External"/><Relationship Id="rId1" Type="http://schemas.openxmlformats.org/officeDocument/2006/relationships/hyperlink" Target="https://ndlopac.ndl.go.jp/F/2KFXISTPL9V7SCXXUPXJNTTS2A3LCK9X348AKTUDJHHV2HQH73-04088?func=find-a-0&amp;local_base=gu_ss" TargetMode="External"/><Relationship Id="rId5" Type="http://schemas.openxmlformats.org/officeDocument/2006/relationships/printerSettings" Target="../printerSettings/printerSettings12.bin"/><Relationship Id="rId4" Type="http://schemas.openxmlformats.org/officeDocument/2006/relationships/hyperlink" Target="http://iss.ndl.go.j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kinokuniya.co.jp/disp/CSfDispListPage_001.jsp?qsd=true&amp;ptk=01&amp;publisher-key=&#230;&#151;&#169;&#231;&#168;&#178;&#231;&#148;&#176;&#229;&#164;&#167;&#229;&#173;&#166;&#229;&#135;&#186;&#231;&#137;&#136;&#233;&#131;&#168;" TargetMode="External"/><Relationship Id="rId1" Type="http://schemas.openxmlformats.org/officeDocument/2006/relationships/hyperlink" Target="https://www.kinokuniya.co.jp/disp/CSfDispListPage_001.jsp?qsd=true&amp;ptk=01&amp;author=&#229;&#134;&#133;&#231;&#148;&#176;+&#230;&#130;&#166;&#231;&#148;&#15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kinokuniya.co.jp/f/dsg-01-9784065117682" TargetMode="External"/><Relationship Id="rId3" Type="http://schemas.openxmlformats.org/officeDocument/2006/relationships/hyperlink" Target="https://www.kinokuniya.co.jp/f/dsg-01-9784863452800" TargetMode="External"/><Relationship Id="rId7" Type="http://schemas.openxmlformats.org/officeDocument/2006/relationships/hyperlink" Target="https://www.kinokuniya.co.jp/f/dsg-01-9784284204149" TargetMode="External"/><Relationship Id="rId12" Type="http://schemas.openxmlformats.org/officeDocument/2006/relationships/printerSettings" Target="../printerSettings/printerSettings6.bin"/><Relationship Id="rId2" Type="http://schemas.openxmlformats.org/officeDocument/2006/relationships/hyperlink" Target="https://www.kinokuniya.co.jp/disp/CSfDispListPage_001.jsp?qsd=true&amp;ptk=01&amp;publisher-key=&#230;&#151;&#169;&#231;&#168;&#178;&#231;&#148;&#176;&#229;&#164;&#167;&#229;&#173;&#166;&#229;&#135;&#186;&#231;&#137;&#136;&#233;&#131;&#168;" TargetMode="External"/><Relationship Id="rId1" Type="http://schemas.openxmlformats.org/officeDocument/2006/relationships/hyperlink" Target="https://www.kinokuniya.co.jp/disp/CSfDispListPage_001.jsp?qsd=true&amp;ptk=01&amp;author=&#229;&#134;&#133;&#231;&#148;&#176;+&#230;&#130;&#166;&#231;&#148;&#159;" TargetMode="External"/><Relationship Id="rId6" Type="http://schemas.openxmlformats.org/officeDocument/2006/relationships/hyperlink" Target="https://www.kinokuniya.co.jp/f/dsg-01-9784052035500" TargetMode="External"/><Relationship Id="rId11" Type="http://schemas.openxmlformats.org/officeDocument/2006/relationships/hyperlink" Target="https://www.kinokuniya.co.jp/disp/CSfDispListPage_001.jsp?qsd=true&amp;ptk=01&amp;publisher-key=%E5%85%89%E6%96%87%E7%A4%BE" TargetMode="External"/><Relationship Id="rId5" Type="http://schemas.openxmlformats.org/officeDocument/2006/relationships/hyperlink" Target="https://www.kinokuniya.co.jp/f/dsg-01-9784274501227" TargetMode="External"/><Relationship Id="rId10" Type="http://schemas.openxmlformats.org/officeDocument/2006/relationships/hyperlink" Target="https://www.kinokuniya.co.jp/disp/CSfDispListPage_001.jsp?qsd=true&amp;ptk=01&amp;publisher-key=%E8%AC%9B%E8%AB%87%E7%A4%BE" TargetMode="External"/><Relationship Id="rId4" Type="http://schemas.openxmlformats.org/officeDocument/2006/relationships/hyperlink" Target="https://www.kinokuniya.co.jp/f/dsg-01-9784875024422" TargetMode="External"/><Relationship Id="rId9" Type="http://schemas.openxmlformats.org/officeDocument/2006/relationships/hyperlink" Target="https://www.kinokuniya.co.jp/f/dsg-01-978425417163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topLeftCell="A10" workbookViewId="0">
      <selection activeCell="B22" sqref="B22"/>
    </sheetView>
  </sheetViews>
  <sheetFormatPr defaultRowHeight="20.100000000000001" customHeight="1"/>
  <cols>
    <col min="1" max="1" width="3.5" style="89" customWidth="1"/>
    <col min="2" max="2" width="3.125" style="89" customWidth="1"/>
    <col min="3" max="3" width="3" style="89" customWidth="1"/>
    <col min="4" max="11" width="9" style="89"/>
    <col min="12" max="12" width="12.625" style="89" customWidth="1"/>
    <col min="13" max="13" width="1.75" style="89" customWidth="1"/>
    <col min="14" max="16384" width="9" style="89"/>
  </cols>
  <sheetData>
    <row r="1" spans="1:3" s="13" customFormat="1" ht="29.25" customHeight="1">
      <c r="C1" s="87" t="s">
        <v>697</v>
      </c>
    </row>
    <row r="2" spans="1:3" ht="20.100000000000001" customHeight="1">
      <c r="A2" s="88" t="s">
        <v>2034</v>
      </c>
      <c r="B2" s="88"/>
      <c r="C2" s="88"/>
    </row>
    <row r="3" spans="1:3" ht="20.100000000000001" customHeight="1">
      <c r="A3" s="88"/>
      <c r="B3" s="89" t="s">
        <v>625</v>
      </c>
      <c r="C3" s="88"/>
    </row>
    <row r="4" spans="1:3" ht="20.100000000000001" customHeight="1">
      <c r="A4" s="88"/>
      <c r="B4" s="89" t="s">
        <v>624</v>
      </c>
      <c r="C4" s="88"/>
    </row>
    <row r="5" spans="1:3" ht="20.100000000000001" customHeight="1">
      <c r="B5" s="89" t="s">
        <v>1820</v>
      </c>
    </row>
    <row r="6" spans="1:3" ht="20.100000000000001" customHeight="1">
      <c r="B6" s="89" t="s">
        <v>1819</v>
      </c>
    </row>
    <row r="7" spans="1:3" ht="20.100000000000001" customHeight="1">
      <c r="B7" s="89" t="s">
        <v>2127</v>
      </c>
    </row>
    <row r="9" spans="1:3" ht="20.100000000000001" customHeight="1">
      <c r="A9" s="88" t="s">
        <v>2035</v>
      </c>
    </row>
    <row r="10" spans="1:3" ht="20.100000000000001" customHeight="1">
      <c r="B10" s="89" t="s">
        <v>2128</v>
      </c>
    </row>
    <row r="11" spans="1:3" ht="20.100000000000001" customHeight="1">
      <c r="B11" s="89" t="s">
        <v>2129</v>
      </c>
    </row>
    <row r="12" spans="1:3" ht="20.100000000000001" customHeight="1">
      <c r="B12" s="89" t="s">
        <v>2845</v>
      </c>
    </row>
    <row r="14" spans="1:3" ht="20.100000000000001" customHeight="1">
      <c r="A14" s="88" t="s">
        <v>2036</v>
      </c>
    </row>
    <row r="15" spans="1:3" ht="20.100000000000001" customHeight="1">
      <c r="B15" s="89" t="s">
        <v>2852</v>
      </c>
    </row>
    <row r="16" spans="1:3" ht="20.100000000000001" customHeight="1">
      <c r="B16" s="89" t="s">
        <v>2853</v>
      </c>
    </row>
    <row r="17" spans="1:4" ht="20.100000000000001" customHeight="1">
      <c r="B17" s="89" t="s">
        <v>2846</v>
      </c>
    </row>
    <row r="18" spans="1:4" ht="20.100000000000001" customHeight="1">
      <c r="B18" s="89" t="s">
        <v>2850</v>
      </c>
    </row>
    <row r="19" spans="1:4" ht="20.100000000000001" customHeight="1">
      <c r="B19" s="89" t="s">
        <v>2851</v>
      </c>
    </row>
    <row r="20" spans="1:4" ht="20.100000000000001" customHeight="1">
      <c r="B20" s="89" t="s">
        <v>2847</v>
      </c>
    </row>
    <row r="21" spans="1:4" ht="20.100000000000001" customHeight="1">
      <c r="B21" s="89" t="s">
        <v>2862</v>
      </c>
    </row>
    <row r="23" spans="1:4" ht="20.100000000000001" customHeight="1">
      <c r="A23" s="88" t="s">
        <v>2037</v>
      </c>
    </row>
    <row r="24" spans="1:4" ht="20.100000000000001" customHeight="1">
      <c r="B24" s="89" t="s">
        <v>2849</v>
      </c>
    </row>
    <row r="25" spans="1:4" ht="20.100000000000001" customHeight="1">
      <c r="B25" s="89" t="s">
        <v>2848</v>
      </c>
    </row>
    <row r="26" spans="1:4" ht="20.100000000000001" customHeight="1">
      <c r="C26" s="89" t="s">
        <v>698</v>
      </c>
    </row>
    <row r="27" spans="1:4" ht="20.100000000000001" customHeight="1">
      <c r="C27" s="89" t="s">
        <v>699</v>
      </c>
    </row>
    <row r="28" spans="1:4" ht="20.100000000000001" customHeight="1">
      <c r="C28" s="89" t="s">
        <v>700</v>
      </c>
    </row>
    <row r="29" spans="1:4" ht="20.100000000000001" customHeight="1">
      <c r="D29" s="89" t="s">
        <v>704</v>
      </c>
    </row>
    <row r="30" spans="1:4" ht="20.100000000000001" customHeight="1">
      <c r="B30" s="89" t="s">
        <v>701</v>
      </c>
    </row>
    <row r="32" spans="1:4" ht="20.100000000000001" customHeight="1">
      <c r="A32" s="88" t="s">
        <v>2038</v>
      </c>
    </row>
    <row r="33" spans="2:2" ht="20.100000000000001" customHeight="1">
      <c r="B33" s="89" t="s">
        <v>702</v>
      </c>
    </row>
    <row r="34" spans="2:2" ht="20.100000000000001" customHeight="1">
      <c r="B34" s="89" t="s">
        <v>703</v>
      </c>
    </row>
  </sheetData>
  <phoneticPr fontId="2"/>
  <pageMargins left="0.5" right="0.13" top="1" bottom="1" header="0.51200000000000001" footer="0.51200000000000001"/>
  <pageSetup paperSize="9" orientation="portrait" horizontalDpi="0" verticalDpi="0" r:id="rId1"/>
  <headerFooter alignWithMargins="0">
    <oddFooter>&amp;L&amp;9&amp;D　&amp;T&amp;C&amp;P/&amp;N&amp;R&amp;9&amp;F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workbookViewId="0">
      <pane xSplit="2" ySplit="1" topLeftCell="C8" activePane="bottomRight" state="frozen"/>
      <selection pane="topRight" activeCell="C1" sqref="C1"/>
      <selection pane="bottomLeft" activeCell="A2" sqref="A2"/>
      <selection pane="bottomRight" activeCell="J10" sqref="J10"/>
    </sheetView>
  </sheetViews>
  <sheetFormatPr defaultRowHeight="13.5"/>
  <cols>
    <col min="1" max="1" width="4.875" style="97" bestFit="1" customWidth="1"/>
    <col min="2" max="2" width="9.25" style="95" bestFit="1" customWidth="1"/>
    <col min="3" max="8" width="3.625" style="95" customWidth="1"/>
    <col min="9" max="9" width="13.625" style="95" customWidth="1"/>
    <col min="10" max="10" width="40.625" style="95" customWidth="1"/>
    <col min="11" max="16384" width="9" style="95"/>
  </cols>
  <sheetData>
    <row r="1" spans="1:10" ht="24.95" customHeight="1">
      <c r="A1" s="92" t="s">
        <v>67</v>
      </c>
      <c r="B1" s="93" t="s">
        <v>1791</v>
      </c>
      <c r="C1" s="405" t="s">
        <v>1836</v>
      </c>
      <c r="D1" s="406"/>
      <c r="E1" s="406"/>
      <c r="F1" s="406"/>
      <c r="G1" s="407"/>
      <c r="H1" s="406"/>
      <c r="I1" s="408"/>
      <c r="J1" s="94" t="s">
        <v>1840</v>
      </c>
    </row>
    <row r="2" spans="1:10" ht="54.95" customHeight="1">
      <c r="A2" s="98" t="s">
        <v>69</v>
      </c>
      <c r="B2" s="99" t="s">
        <v>1512</v>
      </c>
      <c r="C2" s="411" t="s">
        <v>1850</v>
      </c>
      <c r="D2" s="409"/>
      <c r="E2" s="409"/>
      <c r="F2" s="409"/>
      <c r="G2" s="409"/>
      <c r="H2" s="409"/>
      <c r="I2" s="410"/>
      <c r="J2" s="96" t="s">
        <v>1837</v>
      </c>
    </row>
    <row r="3" spans="1:10" ht="54.95" customHeight="1">
      <c r="A3" s="98" t="s">
        <v>1785</v>
      </c>
      <c r="B3" s="99" t="s">
        <v>1509</v>
      </c>
      <c r="C3" s="411" t="s">
        <v>1834</v>
      </c>
      <c r="D3" s="409"/>
      <c r="E3" s="409"/>
      <c r="F3" s="409" t="s">
        <v>1839</v>
      </c>
      <c r="G3" s="409"/>
      <c r="H3" s="409"/>
      <c r="I3" s="410"/>
      <c r="J3" s="96" t="s">
        <v>1838</v>
      </c>
    </row>
    <row r="4" spans="1:10" ht="54.95" customHeight="1">
      <c r="A4" s="98" t="s">
        <v>1482</v>
      </c>
      <c r="B4" s="99" t="s">
        <v>1504</v>
      </c>
      <c r="C4" s="412" t="s">
        <v>2871</v>
      </c>
      <c r="D4" s="409" t="s">
        <v>1844</v>
      </c>
      <c r="E4" s="409"/>
      <c r="F4" s="409"/>
      <c r="G4" s="409"/>
      <c r="H4" s="409"/>
      <c r="I4" s="410"/>
      <c r="J4" s="96" t="s">
        <v>2866</v>
      </c>
    </row>
    <row r="5" spans="1:10" ht="54.95" customHeight="1">
      <c r="A5" s="98" t="s">
        <v>1786</v>
      </c>
      <c r="B5" s="99" t="s">
        <v>1508</v>
      </c>
      <c r="C5" s="412"/>
      <c r="D5" s="409" t="s">
        <v>2121</v>
      </c>
      <c r="E5" s="409"/>
      <c r="F5" s="409"/>
      <c r="G5" s="409"/>
      <c r="H5" s="409"/>
      <c r="I5" s="410"/>
      <c r="J5" s="96" t="s">
        <v>1841</v>
      </c>
    </row>
    <row r="6" spans="1:10" ht="54.95" customHeight="1">
      <c r="A6" s="98" t="s">
        <v>755</v>
      </c>
      <c r="B6" s="99" t="s">
        <v>2099</v>
      </c>
      <c r="C6" s="412"/>
      <c r="D6" s="415" t="s">
        <v>2870</v>
      </c>
      <c r="E6" s="409" t="s">
        <v>1845</v>
      </c>
      <c r="F6" s="409"/>
      <c r="G6" s="409"/>
      <c r="H6" s="409"/>
      <c r="I6" s="410"/>
      <c r="J6" s="96" t="s">
        <v>2867</v>
      </c>
    </row>
    <row r="7" spans="1:10" ht="54.95" customHeight="1">
      <c r="A7" s="98" t="s">
        <v>1787</v>
      </c>
      <c r="B7" s="99" t="s">
        <v>1660</v>
      </c>
      <c r="C7" s="412"/>
      <c r="D7" s="415"/>
      <c r="E7" s="409" t="s">
        <v>1831</v>
      </c>
      <c r="F7" s="409"/>
      <c r="G7" s="409"/>
      <c r="H7" s="409"/>
      <c r="I7" s="410"/>
      <c r="J7" s="96" t="s">
        <v>1842</v>
      </c>
    </row>
    <row r="8" spans="1:10" ht="54.95" customHeight="1">
      <c r="A8" s="98" t="s">
        <v>1788</v>
      </c>
      <c r="B8" s="99" t="s">
        <v>2798</v>
      </c>
      <c r="C8" s="412"/>
      <c r="D8" s="415"/>
      <c r="E8" s="415" t="s">
        <v>1832</v>
      </c>
      <c r="F8" s="409" t="s">
        <v>1835</v>
      </c>
      <c r="G8" s="409"/>
      <c r="H8" s="409"/>
      <c r="I8" s="410"/>
      <c r="J8" s="96" t="s">
        <v>2797</v>
      </c>
    </row>
    <row r="9" spans="1:10" ht="54.95" customHeight="1">
      <c r="A9" s="98" t="s">
        <v>1789</v>
      </c>
      <c r="B9" s="99" t="s">
        <v>1510</v>
      </c>
      <c r="C9" s="412"/>
      <c r="D9" s="415"/>
      <c r="E9" s="415"/>
      <c r="F9" s="415" t="s">
        <v>2869</v>
      </c>
      <c r="G9" s="409" t="s">
        <v>2029</v>
      </c>
      <c r="H9" s="409"/>
      <c r="I9" s="409"/>
      <c r="J9" s="96" t="s">
        <v>1843</v>
      </c>
    </row>
    <row r="10" spans="1:10" ht="54.95" customHeight="1">
      <c r="A10" s="98" t="s">
        <v>483</v>
      </c>
      <c r="B10" s="99" t="s">
        <v>1511</v>
      </c>
      <c r="C10" s="412"/>
      <c r="D10" s="415"/>
      <c r="E10" s="415"/>
      <c r="F10" s="415"/>
      <c r="G10" s="416" t="s">
        <v>2028</v>
      </c>
      <c r="H10" s="409" t="s">
        <v>1846</v>
      </c>
      <c r="I10" s="410"/>
      <c r="J10" s="96" t="s">
        <v>3107</v>
      </c>
    </row>
    <row r="11" spans="1:10" ht="54.95" customHeight="1">
      <c r="A11" s="98" t="s">
        <v>2386</v>
      </c>
      <c r="B11" s="99" t="s">
        <v>3104</v>
      </c>
      <c r="C11" s="412"/>
      <c r="D11" s="415"/>
      <c r="E11" s="415"/>
      <c r="F11" s="415"/>
      <c r="G11" s="422"/>
      <c r="H11" s="409" t="s">
        <v>3106</v>
      </c>
      <c r="I11" s="410"/>
      <c r="J11" s="96" t="s">
        <v>3105</v>
      </c>
    </row>
    <row r="12" spans="1:10" ht="54.95" customHeight="1">
      <c r="A12" s="98" t="s">
        <v>507</v>
      </c>
      <c r="B12" s="99" t="s">
        <v>1505</v>
      </c>
      <c r="C12" s="412"/>
      <c r="D12" s="415"/>
      <c r="E12" s="415"/>
      <c r="F12" s="415"/>
      <c r="G12" s="423"/>
      <c r="H12" s="409" t="s">
        <v>1847</v>
      </c>
      <c r="I12" s="410"/>
      <c r="J12" s="96" t="s">
        <v>1848</v>
      </c>
    </row>
    <row r="13" spans="1:10" ht="54.95" customHeight="1">
      <c r="A13" s="98" t="s">
        <v>81</v>
      </c>
      <c r="B13" s="99" t="s">
        <v>1507</v>
      </c>
      <c r="C13" s="412"/>
      <c r="D13" s="415"/>
      <c r="E13" s="415"/>
      <c r="F13" s="415"/>
      <c r="G13" s="423"/>
      <c r="H13" s="409" t="s">
        <v>2122</v>
      </c>
      <c r="I13" s="410"/>
      <c r="J13" s="96" t="s">
        <v>3589</v>
      </c>
    </row>
    <row r="14" spans="1:10" ht="54.95" customHeight="1">
      <c r="A14" s="98" t="s">
        <v>95</v>
      </c>
      <c r="B14" s="99" t="s">
        <v>2801</v>
      </c>
      <c r="C14" s="412"/>
      <c r="D14" s="415"/>
      <c r="E14" s="415"/>
      <c r="F14" s="415"/>
      <c r="G14" s="423"/>
      <c r="H14" s="418" t="s">
        <v>1833</v>
      </c>
      <c r="I14" s="419"/>
      <c r="J14" s="96" t="s">
        <v>3101</v>
      </c>
    </row>
    <row r="15" spans="1:10" ht="54.95" customHeight="1">
      <c r="A15" s="98" t="s">
        <v>1790</v>
      </c>
      <c r="B15" s="99" t="s">
        <v>2025</v>
      </c>
      <c r="C15" s="413"/>
      <c r="D15" s="416"/>
      <c r="E15" s="416"/>
      <c r="F15" s="416"/>
      <c r="G15" s="423"/>
      <c r="H15" s="420" t="s">
        <v>2027</v>
      </c>
      <c r="I15" s="151" t="s">
        <v>1849</v>
      </c>
      <c r="J15" s="152" t="s">
        <v>3100</v>
      </c>
    </row>
    <row r="16" spans="1:10" ht="54.95" customHeight="1" thickBot="1">
      <c r="A16" s="100" t="s">
        <v>2026</v>
      </c>
      <c r="B16" s="101" t="s">
        <v>961</v>
      </c>
      <c r="C16" s="414"/>
      <c r="D16" s="417"/>
      <c r="E16" s="417"/>
      <c r="F16" s="417"/>
      <c r="G16" s="424"/>
      <c r="H16" s="421"/>
      <c r="I16" s="153" t="s">
        <v>1830</v>
      </c>
      <c r="J16" s="154" t="s">
        <v>2868</v>
      </c>
    </row>
  </sheetData>
  <sheetProtection sheet="1" objects="1" scenarios="1"/>
  <mergeCells count="21">
    <mergeCell ref="G9:I9"/>
    <mergeCell ref="C3:E3"/>
    <mergeCell ref="H13:I13"/>
    <mergeCell ref="H12:I12"/>
    <mergeCell ref="H10:I10"/>
    <mergeCell ref="C1:I1"/>
    <mergeCell ref="F8:I8"/>
    <mergeCell ref="E7:I7"/>
    <mergeCell ref="E6:I6"/>
    <mergeCell ref="D5:I5"/>
    <mergeCell ref="D4:I4"/>
    <mergeCell ref="C2:I2"/>
    <mergeCell ref="F3:I3"/>
    <mergeCell ref="C4:C16"/>
    <mergeCell ref="D6:D16"/>
    <mergeCell ref="E8:E16"/>
    <mergeCell ref="F9:F16"/>
    <mergeCell ref="H11:I11"/>
    <mergeCell ref="H14:I14"/>
    <mergeCell ref="H15:H16"/>
    <mergeCell ref="G10:G16"/>
  </mergeCells>
  <phoneticPr fontId="2"/>
  <pageMargins left="0.70866141732283472" right="0.31496062992125984" top="0.35433070866141736" bottom="0.15748031496062992" header="0.31496062992125984" footer="0.11811023622047245"/>
  <pageSetup paperSize="9" orientation="portrait" horizontalDpi="0" verticalDpi="0" r:id="rId1"/>
  <headerFooter>
    <oddFooter>&amp;L&amp;F　&amp;A&amp;C&amp;P/&amp;N&amp;R&amp;D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65A69-FE2E-4AE2-9686-ADD1EF3B75A6}">
  <dimension ref="A1:B21"/>
  <sheetViews>
    <sheetView topLeftCell="A10" workbookViewId="0">
      <selection activeCell="H16" sqref="H16"/>
    </sheetView>
  </sheetViews>
  <sheetFormatPr defaultRowHeight="13.5"/>
  <sheetData>
    <row r="1" spans="1:2">
      <c r="A1" t="s">
        <v>2863</v>
      </c>
    </row>
    <row r="2" spans="1:2">
      <c r="A2" s="221" t="s">
        <v>2856</v>
      </c>
      <c r="B2" s="221" t="s">
        <v>2858</v>
      </c>
    </row>
    <row r="3" spans="1:2" ht="27">
      <c r="A3" s="221" t="s">
        <v>1334</v>
      </c>
      <c r="B3" s="222" t="s">
        <v>2859</v>
      </c>
    </row>
    <row r="4" spans="1:2" ht="27">
      <c r="A4" s="221" t="s">
        <v>1332</v>
      </c>
      <c r="B4" s="222" t="s">
        <v>2859</v>
      </c>
    </row>
    <row r="5" spans="1:2" ht="27">
      <c r="A5" s="221" t="s">
        <v>1333</v>
      </c>
      <c r="B5" s="222" t="s">
        <v>2859</v>
      </c>
    </row>
    <row r="6" spans="1:2" ht="27">
      <c r="A6" s="221" t="s">
        <v>1329</v>
      </c>
      <c r="B6" s="222" t="s">
        <v>2864</v>
      </c>
    </row>
    <row r="7" spans="1:2" ht="27">
      <c r="A7" s="221" t="s">
        <v>1329</v>
      </c>
      <c r="B7" s="222" t="s">
        <v>2864</v>
      </c>
    </row>
    <row r="8" spans="1:2" ht="27">
      <c r="A8" s="221" t="s">
        <v>2812</v>
      </c>
      <c r="B8" s="222" t="s">
        <v>2864</v>
      </c>
    </row>
    <row r="9" spans="1:2" ht="27">
      <c r="A9" s="221" t="s">
        <v>2815</v>
      </c>
      <c r="B9" s="222" t="s">
        <v>2864</v>
      </c>
    </row>
    <row r="10" spans="1:2" ht="27">
      <c r="A10" s="221" t="s">
        <v>2813</v>
      </c>
      <c r="B10" s="222" t="s">
        <v>2859</v>
      </c>
    </row>
    <row r="11" spans="1:2" ht="27">
      <c r="A11" s="221" t="s">
        <v>1331</v>
      </c>
      <c r="B11" s="222" t="s">
        <v>2865</v>
      </c>
    </row>
    <row r="12" spans="1:2" ht="27">
      <c r="A12" s="221" t="s">
        <v>1328</v>
      </c>
      <c r="B12" s="222" t="s">
        <v>2865</v>
      </c>
    </row>
    <row r="13" spans="1:2" ht="27">
      <c r="A13" s="221" t="s">
        <v>1330</v>
      </c>
      <c r="B13" s="222" t="s">
        <v>2865</v>
      </c>
    </row>
    <row r="14" spans="1:2" ht="27">
      <c r="A14" s="221" t="s">
        <v>2811</v>
      </c>
      <c r="B14" s="222" t="s">
        <v>2865</v>
      </c>
    </row>
    <row r="15" spans="1:2" ht="27">
      <c r="A15" s="221" t="s">
        <v>1327</v>
      </c>
      <c r="B15" s="222" t="s">
        <v>2865</v>
      </c>
    </row>
    <row r="16" spans="1:2" ht="27">
      <c r="A16" s="221" t="s">
        <v>2810</v>
      </c>
      <c r="B16" s="222" t="s">
        <v>2865</v>
      </c>
    </row>
    <row r="17" spans="1:2" ht="27">
      <c r="A17" s="221" t="s">
        <v>3609</v>
      </c>
      <c r="B17" s="222" t="s">
        <v>2865</v>
      </c>
    </row>
    <row r="18" spans="1:2" ht="27">
      <c r="A18" s="221" t="s">
        <v>2809</v>
      </c>
      <c r="B18" s="222" t="s">
        <v>2865</v>
      </c>
    </row>
    <row r="19" spans="1:2" ht="27">
      <c r="A19" s="221" t="s">
        <v>2880</v>
      </c>
      <c r="B19" s="222" t="s">
        <v>2861</v>
      </c>
    </row>
    <row r="20" spans="1:2" ht="27">
      <c r="A20" s="221" t="s">
        <v>2814</v>
      </c>
      <c r="B20" s="222" t="s">
        <v>2861</v>
      </c>
    </row>
    <row r="21" spans="1:2" ht="27">
      <c r="A21" s="221" t="s">
        <v>2860</v>
      </c>
      <c r="B21" s="222" t="s">
        <v>2861</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66"/>
  <sheetViews>
    <sheetView workbookViewId="0">
      <pane xSplit="1" ySplit="1" topLeftCell="B67" activePane="bottomRight" state="frozen"/>
      <selection pane="topRight" activeCell="B1" sqref="B1"/>
      <selection pane="bottomLeft" activeCell="A2" sqref="A2"/>
      <selection pane="bottomRight" activeCell="F214" sqref="F214"/>
    </sheetView>
  </sheetViews>
  <sheetFormatPr defaultRowHeight="13.5"/>
  <cols>
    <col min="1" max="1" width="4.5" bestFit="1" customWidth="1"/>
    <col min="2" max="2" width="44" customWidth="1"/>
  </cols>
  <sheetData>
    <row r="1" spans="1:2" ht="14.25" thickBot="1">
      <c r="A1" t="s">
        <v>67</v>
      </c>
      <c r="B1" t="s">
        <v>68</v>
      </c>
    </row>
    <row r="2" spans="1:2" ht="14.25" thickBot="1">
      <c r="A2" s="30" t="s">
        <v>69</v>
      </c>
      <c r="B2" s="27" t="s">
        <v>27</v>
      </c>
    </row>
    <row r="3" spans="1:2" ht="16.5" thickBot="1">
      <c r="A3" s="156" t="s">
        <v>2257</v>
      </c>
      <c r="B3" s="155"/>
    </row>
    <row r="4" spans="1:2" ht="16.5" thickBot="1">
      <c r="A4" s="156" t="s">
        <v>2258</v>
      </c>
      <c r="B4" s="155" t="s">
        <v>2608</v>
      </c>
    </row>
    <row r="5" spans="1:2" ht="16.5" thickBot="1">
      <c r="A5" s="156" t="s">
        <v>2259</v>
      </c>
      <c r="B5" s="157"/>
    </row>
    <row r="6" spans="1:2" ht="16.5" thickBot="1">
      <c r="A6" s="156" t="s">
        <v>2260</v>
      </c>
      <c r="B6" s="157"/>
    </row>
    <row r="7" spans="1:2" ht="16.5" thickBot="1">
      <c r="A7" s="156" t="s">
        <v>2261</v>
      </c>
      <c r="B7" s="157"/>
    </row>
    <row r="8" spans="1:2" ht="16.5" thickBot="1">
      <c r="A8" s="156" t="s">
        <v>2262</v>
      </c>
      <c r="B8" s="157"/>
    </row>
    <row r="9" spans="1:2" ht="16.5" thickBot="1">
      <c r="A9" s="156" t="s">
        <v>2263</v>
      </c>
      <c r="B9" s="157" t="s">
        <v>2609</v>
      </c>
    </row>
    <row r="10" spans="1:2" ht="16.5" thickBot="1">
      <c r="A10" s="156" t="s">
        <v>2264</v>
      </c>
      <c r="B10" s="157"/>
    </row>
    <row r="11" spans="1:2" ht="14.25" thickBot="1">
      <c r="A11" s="32" t="s">
        <v>2265</v>
      </c>
      <c r="B11" s="28"/>
    </row>
    <row r="12" spans="1:2" ht="14.25" thickBot="1">
      <c r="A12" s="162" t="s">
        <v>70</v>
      </c>
      <c r="B12" s="161" t="s">
        <v>2610</v>
      </c>
    </row>
    <row r="13" spans="1:2" ht="14.25" thickBot="1">
      <c r="A13" s="160" t="s">
        <v>71</v>
      </c>
      <c r="B13" s="161" t="s">
        <v>2611</v>
      </c>
    </row>
    <row r="14" spans="1:2" ht="14.25" thickBot="1">
      <c r="A14" s="162" t="s">
        <v>72</v>
      </c>
      <c r="B14" s="161" t="s">
        <v>2612</v>
      </c>
    </row>
    <row r="15" spans="1:2" ht="14.25" thickBot="1">
      <c r="A15" s="162" t="s">
        <v>73</v>
      </c>
      <c r="B15" s="161" t="s">
        <v>2613</v>
      </c>
    </row>
    <row r="16" spans="1:2" ht="14.25" thickBot="1">
      <c r="A16" s="162" t="s">
        <v>74</v>
      </c>
      <c r="B16" s="161" t="s">
        <v>2614</v>
      </c>
    </row>
    <row r="17" spans="1:4" ht="14.25" thickBot="1">
      <c r="A17" s="162" t="s">
        <v>75</v>
      </c>
      <c r="B17" s="161" t="s">
        <v>2615</v>
      </c>
    </row>
    <row r="18" spans="1:4" ht="14.25" thickBot="1">
      <c r="A18" s="160" t="s">
        <v>76</v>
      </c>
      <c r="B18" s="161" t="s">
        <v>2616</v>
      </c>
    </row>
    <row r="19" spans="1:4" ht="14.25" thickBot="1">
      <c r="A19" s="160" t="s">
        <v>77</v>
      </c>
      <c r="B19" s="161" t="s">
        <v>2617</v>
      </c>
    </row>
    <row r="20" spans="1:4" ht="14.25" thickBot="1">
      <c r="A20" s="160" t="s">
        <v>78</v>
      </c>
      <c r="B20" s="161" t="s">
        <v>2618</v>
      </c>
    </row>
    <row r="21" spans="1:4" ht="16.5" thickBot="1">
      <c r="A21" s="178" t="s">
        <v>2360</v>
      </c>
      <c r="B21" s="177" t="s">
        <v>28</v>
      </c>
      <c r="D21" s="171"/>
    </row>
    <row r="22" spans="1:4" ht="16.5" thickBot="1">
      <c r="A22" s="156" t="s">
        <v>2434</v>
      </c>
      <c r="B22" s="150" t="s">
        <v>2741</v>
      </c>
    </row>
    <row r="23" spans="1:4" ht="16.5" thickBot="1">
      <c r="A23" s="156" t="s">
        <v>2435</v>
      </c>
      <c r="B23" s="155" t="s">
        <v>2436</v>
      </c>
    </row>
    <row r="24" spans="1:4" ht="16.5" thickBot="1">
      <c r="A24" s="156" t="s">
        <v>2437</v>
      </c>
      <c r="B24" s="157" t="s">
        <v>2742</v>
      </c>
    </row>
    <row r="25" spans="1:4" ht="16.5" thickBot="1">
      <c r="A25" s="156" t="s">
        <v>2438</v>
      </c>
      <c r="B25" s="157" t="s">
        <v>2749</v>
      </c>
    </row>
    <row r="26" spans="1:4" ht="16.5" thickBot="1">
      <c r="A26" s="156" t="s">
        <v>2439</v>
      </c>
      <c r="B26" s="157" t="s">
        <v>2743</v>
      </c>
    </row>
    <row r="27" spans="1:4" ht="16.5" thickBot="1">
      <c r="A27" s="156" t="s">
        <v>2440</v>
      </c>
      <c r="B27" s="157" t="s">
        <v>2744</v>
      </c>
    </row>
    <row r="28" spans="1:4" ht="16.5" thickBot="1">
      <c r="A28" s="156" t="s">
        <v>2441</v>
      </c>
      <c r="B28" s="157" t="s">
        <v>2746</v>
      </c>
    </row>
    <row r="29" spans="1:4" ht="16.5" thickBot="1">
      <c r="A29" s="156" t="s">
        <v>2442</v>
      </c>
      <c r="B29" s="157" t="s">
        <v>2745</v>
      </c>
    </row>
    <row r="30" spans="1:4" ht="14.25" thickBot="1">
      <c r="A30" s="32" t="s">
        <v>2443</v>
      </c>
      <c r="B30" s="28"/>
    </row>
    <row r="31" spans="1:4" ht="14.25" thickBot="1">
      <c r="A31" s="160" t="s">
        <v>2107</v>
      </c>
      <c r="B31" s="161" t="s">
        <v>29</v>
      </c>
    </row>
    <row r="32" spans="1:4" ht="14.25" thickBot="1">
      <c r="A32" s="160" t="s">
        <v>2361</v>
      </c>
      <c r="B32" s="161" t="s">
        <v>30</v>
      </c>
    </row>
    <row r="33" spans="1:2" ht="14.25" thickBot="1">
      <c r="A33" s="160" t="s">
        <v>2362</v>
      </c>
      <c r="B33" s="161" t="s">
        <v>31</v>
      </c>
    </row>
    <row r="34" spans="1:2" ht="14.25" thickBot="1">
      <c r="A34" s="160" t="s">
        <v>2108</v>
      </c>
      <c r="B34" s="161" t="s">
        <v>32</v>
      </c>
    </row>
    <row r="35" spans="1:2" ht="14.25" thickBot="1">
      <c r="A35" s="160" t="s">
        <v>2363</v>
      </c>
      <c r="B35" s="179" t="s">
        <v>2619</v>
      </c>
    </row>
    <row r="36" spans="1:2" ht="16.5" thickBot="1">
      <c r="A36" s="156" t="s">
        <v>2444</v>
      </c>
      <c r="B36" s="150" t="s">
        <v>2561</v>
      </c>
    </row>
    <row r="37" spans="1:2" ht="16.5" thickBot="1">
      <c r="A37" s="156" t="s">
        <v>2445</v>
      </c>
      <c r="B37" s="155" t="s">
        <v>2620</v>
      </c>
    </row>
    <row r="38" spans="1:2" ht="16.5" thickBot="1">
      <c r="A38" s="156" t="s">
        <v>2446</v>
      </c>
      <c r="B38" s="157" t="s">
        <v>2447</v>
      </c>
    </row>
    <row r="39" spans="1:2" ht="16.5" thickBot="1">
      <c r="A39" s="156" t="s">
        <v>2448</v>
      </c>
      <c r="B39" s="157" t="s">
        <v>2449</v>
      </c>
    </row>
    <row r="40" spans="1:2" ht="16.5" thickBot="1">
      <c r="A40" s="156" t="s">
        <v>2450</v>
      </c>
      <c r="B40" s="157" t="s">
        <v>2621</v>
      </c>
    </row>
    <row r="41" spans="1:2" ht="16.5" thickBot="1">
      <c r="A41" s="156" t="s">
        <v>1599</v>
      </c>
      <c r="B41" s="150" t="s">
        <v>2563</v>
      </c>
    </row>
    <row r="42" spans="1:2" ht="16.5" thickBot="1">
      <c r="A42" s="156" t="s">
        <v>2451</v>
      </c>
      <c r="B42" s="157" t="s">
        <v>2622</v>
      </c>
    </row>
    <row r="43" spans="1:2" ht="16.5" thickBot="1">
      <c r="A43" s="156" t="s">
        <v>2452</v>
      </c>
      <c r="B43" s="150" t="s">
        <v>2564</v>
      </c>
    </row>
    <row r="44" spans="1:2" ht="14.25" thickBot="1">
      <c r="A44" s="32" t="s">
        <v>1528</v>
      </c>
      <c r="B44" s="28" t="s">
        <v>2623</v>
      </c>
    </row>
    <row r="45" spans="1:2" ht="14.25" thickBot="1">
      <c r="A45" s="33" t="s">
        <v>2364</v>
      </c>
      <c r="B45" s="29" t="s">
        <v>33</v>
      </c>
    </row>
    <row r="46" spans="1:2" ht="14.25" thickBot="1">
      <c r="A46" s="160" t="s">
        <v>2109</v>
      </c>
      <c r="B46" s="161" t="s">
        <v>34</v>
      </c>
    </row>
    <row r="47" spans="1:2" ht="14.25" thickBot="1">
      <c r="A47" s="160" t="s">
        <v>2365</v>
      </c>
      <c r="B47" s="161" t="s">
        <v>35</v>
      </c>
    </row>
    <row r="48" spans="1:2" ht="14.25" thickBot="1">
      <c r="A48" s="162" t="s">
        <v>2366</v>
      </c>
      <c r="B48" s="161" t="s">
        <v>2624</v>
      </c>
    </row>
    <row r="49" spans="1:2" ht="14.25" thickBot="1">
      <c r="A49" s="34" t="s">
        <v>1486</v>
      </c>
      <c r="B49" s="27" t="s">
        <v>2625</v>
      </c>
    </row>
    <row r="50" spans="1:2" ht="16.5" thickBot="1">
      <c r="A50" s="156" t="s">
        <v>2467</v>
      </c>
      <c r="B50" s="150" t="s">
        <v>2476</v>
      </c>
    </row>
    <row r="51" spans="1:2" ht="16.5" thickBot="1">
      <c r="A51" s="156" t="s">
        <v>2468</v>
      </c>
      <c r="B51" s="155" t="s">
        <v>2469</v>
      </c>
    </row>
    <row r="52" spans="1:2" ht="16.5" thickBot="1">
      <c r="A52" s="156" t="s">
        <v>2470</v>
      </c>
      <c r="B52" s="150" t="s">
        <v>2477</v>
      </c>
    </row>
    <row r="53" spans="1:2" ht="16.5" thickBot="1">
      <c r="A53" s="156" t="s">
        <v>2471</v>
      </c>
      <c r="B53" s="157" t="s">
        <v>2750</v>
      </c>
    </row>
    <row r="54" spans="1:2" ht="16.5" thickBot="1">
      <c r="A54" s="156" t="s">
        <v>2472</v>
      </c>
      <c r="B54" s="150" t="s">
        <v>2478</v>
      </c>
    </row>
    <row r="55" spans="1:2" ht="16.5" thickBot="1">
      <c r="A55" s="156" t="s">
        <v>2473</v>
      </c>
      <c r="B55" s="150" t="s">
        <v>2479</v>
      </c>
    </row>
    <row r="56" spans="1:2" ht="16.5" thickBot="1">
      <c r="A56" s="156" t="s">
        <v>2474</v>
      </c>
      <c r="B56" s="150" t="s">
        <v>2747</v>
      </c>
    </row>
    <row r="57" spans="1:2" ht="16.5" thickBot="1">
      <c r="A57" s="156" t="s">
        <v>2475</v>
      </c>
      <c r="B57" s="157" t="s">
        <v>2626</v>
      </c>
    </row>
    <row r="58" spans="1:2" ht="14.25" thickBot="1">
      <c r="A58" s="32" t="s">
        <v>1759</v>
      </c>
      <c r="B58" s="28" t="s">
        <v>2627</v>
      </c>
    </row>
    <row r="59" spans="1:2" ht="14.25" thickBot="1">
      <c r="A59" s="160" t="s">
        <v>755</v>
      </c>
      <c r="B59" s="161" t="s">
        <v>36</v>
      </c>
    </row>
    <row r="60" spans="1:2" ht="14.25" thickBot="1">
      <c r="A60" s="32" t="s">
        <v>2237</v>
      </c>
      <c r="B60" s="28" t="s">
        <v>2266</v>
      </c>
    </row>
    <row r="61" spans="1:2" ht="16.5" thickBot="1">
      <c r="A61" s="156" t="s">
        <v>2238</v>
      </c>
      <c r="B61" s="150" t="s">
        <v>2267</v>
      </c>
    </row>
    <row r="62" spans="1:2" ht="16.5" thickBot="1">
      <c r="A62" s="156" t="s">
        <v>2239</v>
      </c>
      <c r="B62" s="150" t="s">
        <v>2268</v>
      </c>
    </row>
    <row r="63" spans="1:2" ht="16.5" thickBot="1">
      <c r="A63" s="156" t="s">
        <v>2240</v>
      </c>
      <c r="B63" s="150" t="s">
        <v>2269</v>
      </c>
    </row>
    <row r="64" spans="1:2" ht="16.5" thickBot="1">
      <c r="A64" s="156" t="s">
        <v>2241</v>
      </c>
      <c r="B64" s="150" t="s">
        <v>2270</v>
      </c>
    </row>
    <row r="65" spans="1:2" ht="16.5" thickBot="1">
      <c r="A65" s="156" t="s">
        <v>2242</v>
      </c>
      <c r="B65" s="150" t="s">
        <v>2271</v>
      </c>
    </row>
    <row r="66" spans="1:2" ht="16.5" thickBot="1">
      <c r="A66" s="156" t="s">
        <v>2243</v>
      </c>
      <c r="B66" s="150" t="s">
        <v>2272</v>
      </c>
    </row>
    <row r="67" spans="1:2" ht="16.5" thickBot="1">
      <c r="A67" s="156" t="s">
        <v>2244</v>
      </c>
      <c r="B67" s="150" t="s">
        <v>2273</v>
      </c>
    </row>
    <row r="68" spans="1:2" ht="16.5" thickBot="1">
      <c r="A68" s="156" t="s">
        <v>2245</v>
      </c>
      <c r="B68" s="150" t="s">
        <v>2274</v>
      </c>
    </row>
    <row r="69" spans="1:2" ht="14.25" thickBot="1">
      <c r="A69" s="32" t="s">
        <v>2246</v>
      </c>
      <c r="B69" s="28" t="s">
        <v>2275</v>
      </c>
    </row>
    <row r="70" spans="1:2" ht="14.25" thickBot="1">
      <c r="A70" s="160" t="s">
        <v>2367</v>
      </c>
      <c r="B70" s="1" t="s">
        <v>2628</v>
      </c>
    </row>
    <row r="71" spans="1:2" ht="16.5" thickBot="1">
      <c r="A71" s="156" t="s">
        <v>2485</v>
      </c>
      <c r="B71" s="150" t="s">
        <v>2596</v>
      </c>
    </row>
    <row r="72" spans="1:2" ht="16.5" thickBot="1">
      <c r="A72" s="156" t="s">
        <v>2486</v>
      </c>
      <c r="B72" s="150" t="s">
        <v>2597</v>
      </c>
    </row>
    <row r="73" spans="1:2" ht="16.5" thickBot="1">
      <c r="A73" s="156" t="s">
        <v>2487</v>
      </c>
      <c r="B73" s="150" t="s">
        <v>2599</v>
      </c>
    </row>
    <row r="74" spans="1:2" ht="16.5" thickBot="1">
      <c r="A74" s="156" t="s">
        <v>2488</v>
      </c>
      <c r="B74" s="150" t="s">
        <v>2600</v>
      </c>
    </row>
    <row r="75" spans="1:2" ht="16.5" thickBot="1">
      <c r="A75" s="156" t="s">
        <v>2489</v>
      </c>
      <c r="B75" s="150" t="s">
        <v>2601</v>
      </c>
    </row>
    <row r="76" spans="1:2" ht="16.5" thickBot="1">
      <c r="A76" s="181" t="s">
        <v>2490</v>
      </c>
      <c r="B76" s="150" t="s">
        <v>2629</v>
      </c>
    </row>
    <row r="77" spans="1:2" ht="16.5" thickBot="1">
      <c r="A77" s="181" t="s">
        <v>2491</v>
      </c>
      <c r="B77" s="150" t="s">
        <v>2630</v>
      </c>
    </row>
    <row r="78" spans="1:2" ht="16.5" thickBot="1">
      <c r="A78" s="181" t="s">
        <v>2492</v>
      </c>
      <c r="B78" s="150" t="s">
        <v>2602</v>
      </c>
    </row>
    <row r="79" spans="1:2" ht="14.25" thickBot="1">
      <c r="A79" s="32" t="s">
        <v>2493</v>
      </c>
      <c r="B79" s="28" t="s">
        <v>2603</v>
      </c>
    </row>
    <row r="80" spans="1:2" ht="16.5" thickBot="1">
      <c r="A80" s="180" t="s">
        <v>2480</v>
      </c>
      <c r="B80" s="179" t="s">
        <v>2631</v>
      </c>
    </row>
    <row r="81" spans="1:2" ht="16.5" thickBot="1">
      <c r="A81" s="180" t="s">
        <v>2481</v>
      </c>
      <c r="B81" s="179" t="s">
        <v>37</v>
      </c>
    </row>
    <row r="82" spans="1:2" ht="16.5" thickBot="1">
      <c r="A82" s="180" t="s">
        <v>2482</v>
      </c>
      <c r="B82" s="179" t="s">
        <v>38</v>
      </c>
    </row>
    <row r="83" spans="1:2" ht="16.5" thickBot="1">
      <c r="A83" s="180" t="s">
        <v>2369</v>
      </c>
      <c r="B83" s="179" t="s">
        <v>39</v>
      </c>
    </row>
    <row r="84" spans="1:2" ht="16.5" thickBot="1">
      <c r="A84" s="180" t="s">
        <v>2483</v>
      </c>
      <c r="B84" s="179" t="s">
        <v>2632</v>
      </c>
    </row>
    <row r="85" spans="1:2" ht="16.5" thickBot="1">
      <c r="A85" s="180" t="s">
        <v>2484</v>
      </c>
      <c r="B85" s="179" t="s">
        <v>2368</v>
      </c>
    </row>
    <row r="86" spans="1:2" ht="16.5" thickBot="1">
      <c r="A86" s="156" t="s">
        <v>2370</v>
      </c>
      <c r="B86" s="150" t="s">
        <v>2371</v>
      </c>
    </row>
    <row r="87" spans="1:2" ht="16.5" thickBot="1">
      <c r="A87" s="156" t="s">
        <v>2372</v>
      </c>
      <c r="B87" s="150" t="s">
        <v>2373</v>
      </c>
    </row>
    <row r="88" spans="1:2" ht="16.5" thickBot="1">
      <c r="A88" s="156" t="s">
        <v>2374</v>
      </c>
      <c r="B88" s="150" t="s">
        <v>2375</v>
      </c>
    </row>
    <row r="89" spans="1:2" ht="16.5" thickBot="1">
      <c r="A89" s="156" t="s">
        <v>2376</v>
      </c>
      <c r="B89" s="150" t="s">
        <v>2377</v>
      </c>
    </row>
    <row r="90" spans="1:2" ht="16.5" thickBot="1">
      <c r="A90" s="156" t="s">
        <v>2378</v>
      </c>
      <c r="B90" s="150" t="s">
        <v>2379</v>
      </c>
    </row>
    <row r="91" spans="1:2" ht="16.5" thickBot="1">
      <c r="A91" s="156" t="s">
        <v>2380</v>
      </c>
      <c r="B91" s="150" t="s">
        <v>2381</v>
      </c>
    </row>
    <row r="92" spans="1:2" ht="16.5" thickBot="1">
      <c r="A92" s="156" t="s">
        <v>2382</v>
      </c>
      <c r="B92" s="157" t="s">
        <v>2633</v>
      </c>
    </row>
    <row r="93" spans="1:2" ht="16.5" thickBot="1">
      <c r="A93" s="156" t="s">
        <v>2383</v>
      </c>
      <c r="B93" s="157" t="s">
        <v>2634</v>
      </c>
    </row>
    <row r="94" spans="1:2" ht="16.5" thickBot="1">
      <c r="A94" s="156" t="s">
        <v>2384</v>
      </c>
      <c r="B94" s="150" t="s">
        <v>2385</v>
      </c>
    </row>
    <row r="95" spans="1:2" ht="14.25" thickBot="1">
      <c r="A95" s="33" t="s">
        <v>1780</v>
      </c>
      <c r="B95" s="29" t="s">
        <v>2635</v>
      </c>
    </row>
    <row r="96" spans="1:2" ht="16.5" thickBot="1">
      <c r="A96" s="156" t="s">
        <v>2059</v>
      </c>
      <c r="B96" s="150" t="s">
        <v>2102</v>
      </c>
    </row>
    <row r="97" spans="1:2" ht="16.5" thickBot="1">
      <c r="A97" s="156" t="s">
        <v>2061</v>
      </c>
      <c r="B97" s="150" t="s">
        <v>2104</v>
      </c>
    </row>
    <row r="98" spans="1:2" ht="16.5" thickBot="1">
      <c r="A98" s="156" t="s">
        <v>2062</v>
      </c>
      <c r="B98" s="150" t="s">
        <v>2575</v>
      </c>
    </row>
    <row r="99" spans="1:2" ht="16.5" thickBot="1">
      <c r="A99" s="156" t="s">
        <v>2063</v>
      </c>
      <c r="B99" s="150" t="s">
        <v>2576</v>
      </c>
    </row>
    <row r="100" spans="1:2" ht="16.5" thickBot="1">
      <c r="A100" s="156" t="s">
        <v>2064</v>
      </c>
      <c r="B100" s="150" t="s">
        <v>2577</v>
      </c>
    </row>
    <row r="101" spans="1:2" ht="16.5" thickBot="1">
      <c r="A101" s="156" t="s">
        <v>2065</v>
      </c>
      <c r="B101" s="150" t="s">
        <v>2578</v>
      </c>
    </row>
    <row r="102" spans="1:2" ht="16.5" thickBot="1">
      <c r="A102" s="156" t="s">
        <v>2066</v>
      </c>
      <c r="B102" s="150" t="s">
        <v>2568</v>
      </c>
    </row>
    <row r="103" spans="1:2" ht="16.5" thickBot="1">
      <c r="A103" s="156" t="s">
        <v>2067</v>
      </c>
      <c r="B103" s="158" t="s">
        <v>2060</v>
      </c>
    </row>
    <row r="104" spans="1:2" ht="16.5" thickBot="1">
      <c r="A104" s="156" t="s">
        <v>2068</v>
      </c>
      <c r="B104" s="150" t="s">
        <v>2579</v>
      </c>
    </row>
    <row r="105" spans="1:2" ht="14.25" thickBot="1">
      <c r="A105" s="30" t="s">
        <v>483</v>
      </c>
      <c r="B105" s="27" t="s">
        <v>1631</v>
      </c>
    </row>
    <row r="106" spans="1:2" ht="16.5" thickBot="1">
      <c r="A106" s="156" t="s">
        <v>2049</v>
      </c>
      <c r="B106" s="150" t="s">
        <v>2569</v>
      </c>
    </row>
    <row r="107" spans="1:2" ht="16.5" thickBot="1">
      <c r="A107" s="156" t="s">
        <v>2048</v>
      </c>
      <c r="B107" s="150" t="s">
        <v>2580</v>
      </c>
    </row>
    <row r="108" spans="1:2" ht="16.5" thickBot="1">
      <c r="A108" s="156" t="s">
        <v>2050</v>
      </c>
      <c r="B108" s="150" t="s">
        <v>2565</v>
      </c>
    </row>
    <row r="109" spans="1:2" ht="16.5" thickBot="1">
      <c r="A109" s="156" t="s">
        <v>2051</v>
      </c>
      <c r="B109" s="157" t="s">
        <v>2751</v>
      </c>
    </row>
    <row r="110" spans="1:2" ht="16.5" thickBot="1">
      <c r="A110" s="156" t="s">
        <v>2052</v>
      </c>
      <c r="B110" s="150" t="s">
        <v>2566</v>
      </c>
    </row>
    <row r="111" spans="1:2" ht="16.5" thickBot="1">
      <c r="A111" s="156" t="s">
        <v>2053</v>
      </c>
      <c r="B111" s="150" t="s">
        <v>2567</v>
      </c>
    </row>
    <row r="112" spans="1:2" ht="16.5" thickBot="1">
      <c r="A112" s="156" t="s">
        <v>2055</v>
      </c>
      <c r="B112" s="150" t="s">
        <v>2748</v>
      </c>
    </row>
    <row r="113" spans="1:2" ht="16.5" thickBot="1">
      <c r="A113" s="156" t="s">
        <v>2056</v>
      </c>
      <c r="B113" s="157" t="s">
        <v>2636</v>
      </c>
    </row>
    <row r="114" spans="1:2" ht="16.5" thickBot="1">
      <c r="A114" s="156" t="s">
        <v>2057</v>
      </c>
      <c r="B114" s="155" t="s">
        <v>2047</v>
      </c>
    </row>
    <row r="115" spans="1:2" ht="14.25" thickBot="1">
      <c r="A115" s="160" t="s">
        <v>89</v>
      </c>
      <c r="B115" s="161" t="s">
        <v>40</v>
      </c>
    </row>
    <row r="116" spans="1:2" ht="16.5" thickBot="1">
      <c r="A116" s="165" t="s">
        <v>2516</v>
      </c>
      <c r="B116" s="155" t="s">
        <v>2637</v>
      </c>
    </row>
    <row r="117" spans="1:2" ht="16.5" thickBot="1">
      <c r="A117" s="165" t="s">
        <v>2517</v>
      </c>
      <c r="B117" s="28" t="s">
        <v>2581</v>
      </c>
    </row>
    <row r="118" spans="1:2" ht="16.5" thickBot="1">
      <c r="A118" s="156" t="s">
        <v>2518</v>
      </c>
      <c r="B118" s="155" t="s">
        <v>2638</v>
      </c>
    </row>
    <row r="119" spans="1:2" ht="16.5" thickBot="1">
      <c r="A119" s="165" t="s">
        <v>2519</v>
      </c>
      <c r="B119" s="28" t="s">
        <v>2520</v>
      </c>
    </row>
    <row r="120" spans="1:2" ht="16.5" thickBot="1">
      <c r="A120" s="156" t="s">
        <v>2521</v>
      </c>
      <c r="B120" s="155" t="s">
        <v>2639</v>
      </c>
    </row>
    <row r="121" spans="1:2" ht="16.5" thickBot="1">
      <c r="A121" s="156" t="s">
        <v>2522</v>
      </c>
      <c r="B121" s="155" t="s">
        <v>2582</v>
      </c>
    </row>
    <row r="122" spans="1:2" ht="16.5" thickBot="1">
      <c r="A122" s="156" t="s">
        <v>2523</v>
      </c>
      <c r="B122" s="155" t="s">
        <v>2524</v>
      </c>
    </row>
    <row r="123" spans="1:2" ht="16.5" thickBot="1">
      <c r="A123" s="156" t="s">
        <v>2525</v>
      </c>
      <c r="B123" s="155" t="s">
        <v>2640</v>
      </c>
    </row>
    <row r="124" spans="1:2" ht="16.5" thickBot="1">
      <c r="A124" s="166" t="s">
        <v>1569</v>
      </c>
      <c r="B124" s="167" t="s">
        <v>2641</v>
      </c>
    </row>
    <row r="125" spans="1:2" ht="14.25" thickBot="1">
      <c r="A125" s="160" t="s">
        <v>2058</v>
      </c>
      <c r="B125" s="161" t="s">
        <v>41</v>
      </c>
    </row>
    <row r="126" spans="1:2" ht="14.25" thickBot="1">
      <c r="A126" s="160" t="s">
        <v>790</v>
      </c>
      <c r="B126" s="161" t="s">
        <v>963</v>
      </c>
    </row>
    <row r="127" spans="1:2" ht="16.5" thickBot="1">
      <c r="A127" s="165" t="s">
        <v>2343</v>
      </c>
      <c r="B127" s="155" t="s">
        <v>2642</v>
      </c>
    </row>
    <row r="128" spans="1:2" ht="16.5" thickBot="1">
      <c r="A128" s="165" t="s">
        <v>2344</v>
      </c>
      <c r="B128" s="28" t="s">
        <v>2570</v>
      </c>
    </row>
    <row r="129" spans="1:2" ht="16.5" thickBot="1">
      <c r="A129" s="156" t="s">
        <v>2345</v>
      </c>
      <c r="B129" s="155" t="s">
        <v>2643</v>
      </c>
    </row>
    <row r="130" spans="1:2" ht="16.5" thickBot="1">
      <c r="A130" s="165" t="s">
        <v>2346</v>
      </c>
      <c r="B130" s="28" t="s">
        <v>2644</v>
      </c>
    </row>
    <row r="131" spans="1:2" ht="16.5" thickBot="1">
      <c r="A131" s="156" t="s">
        <v>2347</v>
      </c>
      <c r="B131" s="155" t="s">
        <v>2645</v>
      </c>
    </row>
    <row r="132" spans="1:2" ht="16.5" thickBot="1">
      <c r="A132" s="156" t="s">
        <v>2348</v>
      </c>
      <c r="B132" s="155" t="s">
        <v>2340</v>
      </c>
    </row>
    <row r="133" spans="1:2" ht="16.5" thickBot="1">
      <c r="A133" s="156" t="s">
        <v>2349</v>
      </c>
      <c r="B133" s="155" t="s">
        <v>2646</v>
      </c>
    </row>
    <row r="134" spans="1:2" ht="16.5" thickBot="1">
      <c r="A134" s="156" t="s">
        <v>2350</v>
      </c>
      <c r="B134" s="155" t="s">
        <v>2647</v>
      </c>
    </row>
    <row r="135" spans="1:2" ht="16.5" thickBot="1">
      <c r="A135" s="166" t="s">
        <v>2341</v>
      </c>
      <c r="B135" s="167" t="s">
        <v>2342</v>
      </c>
    </row>
    <row r="136" spans="1:2" ht="14.25" thickBot="1">
      <c r="A136" s="160" t="s">
        <v>100</v>
      </c>
      <c r="B136" s="161" t="s">
        <v>42</v>
      </c>
    </row>
    <row r="137" spans="1:2" ht="16.5" thickBot="1">
      <c r="A137" s="165" t="s">
        <v>2526</v>
      </c>
      <c r="B137" s="155" t="s">
        <v>2648</v>
      </c>
    </row>
    <row r="138" spans="1:2" ht="16.5" thickBot="1">
      <c r="A138" s="165" t="s">
        <v>2527</v>
      </c>
      <c r="B138" s="28" t="s">
        <v>2583</v>
      </c>
    </row>
    <row r="139" spans="1:2" ht="16.5" thickBot="1">
      <c r="A139" s="156" t="s">
        <v>2528</v>
      </c>
      <c r="B139" s="155" t="s">
        <v>2649</v>
      </c>
    </row>
    <row r="140" spans="1:2" ht="16.5" thickBot="1">
      <c r="A140" s="165" t="s">
        <v>2529</v>
      </c>
      <c r="B140" s="28" t="s">
        <v>2650</v>
      </c>
    </row>
    <row r="141" spans="1:2" ht="16.5" thickBot="1">
      <c r="A141" s="156" t="s">
        <v>2530</v>
      </c>
      <c r="B141" s="155" t="s">
        <v>2531</v>
      </c>
    </row>
    <row r="142" spans="1:2" ht="16.5" thickBot="1">
      <c r="A142" s="156" t="s">
        <v>2532</v>
      </c>
      <c r="B142" s="155"/>
    </row>
    <row r="143" spans="1:2" ht="16.5" thickBot="1">
      <c r="A143" s="156" t="s">
        <v>2533</v>
      </c>
      <c r="B143" s="155" t="s">
        <v>2651</v>
      </c>
    </row>
    <row r="144" spans="1:2" ht="16.5" thickBot="1">
      <c r="A144" s="156" t="s">
        <v>2534</v>
      </c>
      <c r="B144" s="155" t="s">
        <v>2652</v>
      </c>
    </row>
    <row r="145" spans="1:2" ht="16.5" thickBot="1">
      <c r="A145" s="166" t="s">
        <v>2535</v>
      </c>
      <c r="B145" s="167" t="s">
        <v>2536</v>
      </c>
    </row>
    <row r="146" spans="1:2" ht="14.25" thickBot="1">
      <c r="A146" s="172" t="s">
        <v>2386</v>
      </c>
      <c r="B146" s="161" t="s">
        <v>43</v>
      </c>
    </row>
    <row r="147" spans="1:2" ht="14.25" thickBot="1">
      <c r="A147" s="160" t="s">
        <v>79</v>
      </c>
      <c r="B147" s="161" t="s">
        <v>44</v>
      </c>
    </row>
    <row r="148" spans="1:2" ht="14.25" thickBot="1">
      <c r="A148" s="32" t="s">
        <v>2090</v>
      </c>
      <c r="B148" s="28" t="s">
        <v>44</v>
      </c>
    </row>
    <row r="149" spans="1:2" ht="16.5" thickBot="1">
      <c r="A149" s="156" t="s">
        <v>2089</v>
      </c>
      <c r="B149" s="155" t="s">
        <v>1623</v>
      </c>
    </row>
    <row r="150" spans="1:2" ht="16.5" thickBot="1">
      <c r="A150" s="156" t="s">
        <v>2091</v>
      </c>
      <c r="B150" s="155" t="s">
        <v>2653</v>
      </c>
    </row>
    <row r="151" spans="1:2" ht="16.5" thickBot="1">
      <c r="A151" s="156" t="s">
        <v>2092</v>
      </c>
      <c r="B151" s="157"/>
    </row>
    <row r="152" spans="1:2" ht="16.5" thickBot="1">
      <c r="A152" s="156" t="s">
        <v>2093</v>
      </c>
      <c r="B152" s="157" t="s">
        <v>2087</v>
      </c>
    </row>
    <row r="153" spans="1:2" ht="16.5" thickBot="1">
      <c r="A153" s="156" t="s">
        <v>2094</v>
      </c>
      <c r="B153" s="157" t="s">
        <v>2584</v>
      </c>
    </row>
    <row r="154" spans="1:2" ht="16.5" thickBot="1">
      <c r="A154" s="156" t="s">
        <v>2095</v>
      </c>
      <c r="B154" s="157" t="s">
        <v>2654</v>
      </c>
    </row>
    <row r="155" spans="1:2" ht="16.5" thickBot="1">
      <c r="A155" s="156" t="s">
        <v>2096</v>
      </c>
      <c r="B155" s="157" t="s">
        <v>2740</v>
      </c>
    </row>
    <row r="156" spans="1:2" ht="16.5" thickBot="1">
      <c r="A156" s="156" t="s">
        <v>2097</v>
      </c>
      <c r="B156" s="157" t="s">
        <v>2088</v>
      </c>
    </row>
    <row r="157" spans="1:2" ht="14.25" thickBot="1">
      <c r="A157" s="32" t="s">
        <v>1653</v>
      </c>
      <c r="B157" s="28" t="s">
        <v>1655</v>
      </c>
    </row>
    <row r="158" spans="1:2" ht="14.25" thickBot="1">
      <c r="A158" s="160" t="s">
        <v>1480</v>
      </c>
      <c r="B158" s="161" t="s">
        <v>45</v>
      </c>
    </row>
    <row r="159" spans="1:2" ht="16.5" thickBot="1">
      <c r="A159" s="156" t="s">
        <v>2494</v>
      </c>
      <c r="B159" s="155" t="s">
        <v>2655</v>
      </c>
    </row>
    <row r="160" spans="1:2" ht="16.5" thickBot="1">
      <c r="A160" s="156" t="s">
        <v>2495</v>
      </c>
      <c r="B160" s="155" t="s">
        <v>2585</v>
      </c>
    </row>
    <row r="161" spans="1:2" ht="16.5" thickBot="1">
      <c r="A161" s="156" t="s">
        <v>2496</v>
      </c>
      <c r="B161" s="157" t="s">
        <v>2656</v>
      </c>
    </row>
    <row r="162" spans="1:2" ht="16.5" thickBot="1">
      <c r="A162" s="156" t="s">
        <v>2497</v>
      </c>
      <c r="B162" s="157" t="s">
        <v>2657</v>
      </c>
    </row>
    <row r="163" spans="1:2" ht="16.5" thickBot="1">
      <c r="A163" s="156" t="s">
        <v>2498</v>
      </c>
      <c r="B163" s="157" t="s">
        <v>2658</v>
      </c>
    </row>
    <row r="164" spans="1:2" ht="16.5" thickBot="1">
      <c r="A164" s="156" t="s">
        <v>2499</v>
      </c>
      <c r="B164" s="157" t="s">
        <v>2586</v>
      </c>
    </row>
    <row r="165" spans="1:2" ht="16.5" thickBot="1">
      <c r="A165" s="156" t="s">
        <v>2500</v>
      </c>
      <c r="B165" s="157" t="s">
        <v>2659</v>
      </c>
    </row>
    <row r="166" spans="1:2" ht="16.5" thickBot="1">
      <c r="A166" s="156" t="s">
        <v>2501</v>
      </c>
      <c r="B166" s="157" t="s">
        <v>2502</v>
      </c>
    </row>
    <row r="167" spans="1:2" ht="14.25" thickBot="1">
      <c r="A167" s="32" t="s">
        <v>2503</v>
      </c>
      <c r="B167" s="28" t="s">
        <v>2504</v>
      </c>
    </row>
    <row r="168" spans="1:2" ht="14.25" thickBot="1">
      <c r="A168" s="160" t="s">
        <v>2054</v>
      </c>
      <c r="B168" s="161" t="s">
        <v>2660</v>
      </c>
    </row>
    <row r="169" spans="1:2" ht="14.25" thickBot="1">
      <c r="A169" s="32" t="s">
        <v>2236</v>
      </c>
      <c r="B169" s="28" t="s">
        <v>2660</v>
      </c>
    </row>
    <row r="170" spans="1:2" ht="16.5" thickBot="1">
      <c r="A170" s="156" t="s">
        <v>2226</v>
      </c>
      <c r="B170" s="155"/>
    </row>
    <row r="171" spans="1:2" ht="16.5" thickBot="1">
      <c r="A171" s="156" t="s">
        <v>2227</v>
      </c>
      <c r="B171" s="155" t="s">
        <v>2661</v>
      </c>
    </row>
    <row r="172" spans="1:2" ht="16.5" thickBot="1">
      <c r="A172" s="156" t="s">
        <v>2228</v>
      </c>
      <c r="B172" s="157" t="s">
        <v>2229</v>
      </c>
    </row>
    <row r="173" spans="1:2" ht="16.5" thickBot="1">
      <c r="A173" s="156" t="s">
        <v>2230</v>
      </c>
      <c r="B173" s="157" t="s">
        <v>2587</v>
      </c>
    </row>
    <row r="174" spans="1:2" ht="16.5" thickBot="1">
      <c r="A174" s="156" t="s">
        <v>2231</v>
      </c>
      <c r="B174" s="157" t="s">
        <v>2662</v>
      </c>
    </row>
    <row r="175" spans="1:2" ht="16.5" thickBot="1">
      <c r="A175" s="156" t="s">
        <v>2232</v>
      </c>
      <c r="B175" s="157" t="s">
        <v>2663</v>
      </c>
    </row>
    <row r="176" spans="1:2" ht="16.5" thickBot="1">
      <c r="A176" s="156" t="s">
        <v>2233</v>
      </c>
      <c r="B176" s="157" t="s">
        <v>2664</v>
      </c>
    </row>
    <row r="177" spans="1:2" ht="16.5" thickBot="1">
      <c r="A177" s="156" t="s">
        <v>2234</v>
      </c>
      <c r="B177" s="157" t="s">
        <v>2665</v>
      </c>
    </row>
    <row r="178" spans="1:2" ht="14.25" thickBot="1">
      <c r="A178" s="32" t="s">
        <v>2235</v>
      </c>
      <c r="B178" s="28" t="s">
        <v>2666</v>
      </c>
    </row>
    <row r="179" spans="1:2" ht="14.25" thickBot="1">
      <c r="A179" s="160" t="s">
        <v>756</v>
      </c>
      <c r="B179" s="161" t="s">
        <v>2667</v>
      </c>
    </row>
    <row r="180" spans="1:2" ht="16.5" thickBot="1">
      <c r="A180" s="156" t="s">
        <v>2537</v>
      </c>
      <c r="B180" s="155" t="s">
        <v>2668</v>
      </c>
    </row>
    <row r="181" spans="1:2" ht="16.5" thickBot="1">
      <c r="A181" s="156" t="s">
        <v>2538</v>
      </c>
      <c r="B181" s="155" t="s">
        <v>2669</v>
      </c>
    </row>
    <row r="182" spans="1:2" ht="16.5" thickBot="1">
      <c r="A182" s="156" t="s">
        <v>2539</v>
      </c>
      <c r="B182" s="157" t="s">
        <v>2588</v>
      </c>
    </row>
    <row r="183" spans="1:2" ht="16.5" thickBot="1">
      <c r="A183" s="156" t="s">
        <v>2540</v>
      </c>
      <c r="B183" s="157" t="s">
        <v>2670</v>
      </c>
    </row>
    <row r="184" spans="1:2" ht="16.5" thickBot="1">
      <c r="A184" s="156" t="s">
        <v>2541</v>
      </c>
      <c r="B184" s="157" t="s">
        <v>2671</v>
      </c>
    </row>
    <row r="185" spans="1:2" ht="16.5" thickBot="1">
      <c r="A185" s="156" t="s">
        <v>2542</v>
      </c>
      <c r="B185" s="157" t="s">
        <v>2543</v>
      </c>
    </row>
    <row r="186" spans="1:2" ht="16.5" thickBot="1">
      <c r="A186" s="156" t="s">
        <v>2544</v>
      </c>
      <c r="B186" s="157" t="s">
        <v>2545</v>
      </c>
    </row>
    <row r="187" spans="1:2" ht="16.5" thickBot="1">
      <c r="A187" s="156" t="s">
        <v>2546</v>
      </c>
      <c r="B187" s="157" t="s">
        <v>2547</v>
      </c>
    </row>
    <row r="188" spans="1:2" ht="14.25" thickBot="1">
      <c r="A188" s="32" t="s">
        <v>2548</v>
      </c>
      <c r="B188" s="28" t="s">
        <v>2672</v>
      </c>
    </row>
    <row r="189" spans="1:2" ht="14.25" thickBot="1">
      <c r="A189" s="30" t="s">
        <v>507</v>
      </c>
      <c r="B189" s="159" t="s">
        <v>1648</v>
      </c>
    </row>
    <row r="190" spans="1:2" ht="16.5" thickBot="1">
      <c r="A190" s="156" t="s">
        <v>2505</v>
      </c>
      <c r="B190" s="155" t="s">
        <v>2673</v>
      </c>
    </row>
    <row r="191" spans="1:2" ht="16.5" thickBot="1">
      <c r="A191" s="156" t="s">
        <v>2506</v>
      </c>
      <c r="B191" s="155" t="s">
        <v>2589</v>
      </c>
    </row>
    <row r="192" spans="1:2" ht="16.5" thickBot="1">
      <c r="A192" s="156" t="s">
        <v>2507</v>
      </c>
      <c r="B192" s="150" t="s">
        <v>2513</v>
      </c>
    </row>
    <row r="193" spans="1:2" ht="20.25" thickBot="1">
      <c r="A193" s="156" t="s">
        <v>1608</v>
      </c>
      <c r="B193" s="157" t="s">
        <v>2753</v>
      </c>
    </row>
    <row r="194" spans="1:2" ht="16.5" thickBot="1">
      <c r="A194" s="156" t="s">
        <v>2508</v>
      </c>
      <c r="B194" s="150" t="s">
        <v>2514</v>
      </c>
    </row>
    <row r="195" spans="1:2" ht="16.5" thickBot="1">
      <c r="A195" s="156" t="s">
        <v>2509</v>
      </c>
      <c r="B195" s="150" t="s">
        <v>2515</v>
      </c>
    </row>
    <row r="196" spans="1:2" ht="16.5" thickBot="1">
      <c r="A196" s="156" t="s">
        <v>2510</v>
      </c>
      <c r="B196" s="157" t="s">
        <v>2674</v>
      </c>
    </row>
    <row r="197" spans="1:2" ht="16.5" thickBot="1">
      <c r="A197" s="156" t="s">
        <v>2511</v>
      </c>
      <c r="B197" s="157" t="s">
        <v>2675</v>
      </c>
    </row>
    <row r="198" spans="1:2" ht="14.25" thickBot="1">
      <c r="A198" s="32" t="s">
        <v>2512</v>
      </c>
      <c r="B198" s="28" t="s">
        <v>2676</v>
      </c>
    </row>
    <row r="199" spans="1:2" ht="14.25" thickBot="1">
      <c r="A199" s="172" t="s">
        <v>2387</v>
      </c>
      <c r="B199" s="161" t="s">
        <v>46</v>
      </c>
    </row>
    <row r="200" spans="1:2" ht="14.25" thickBot="1">
      <c r="A200" s="172" t="s">
        <v>2388</v>
      </c>
      <c r="B200" s="161" t="s">
        <v>47</v>
      </c>
    </row>
    <row r="201" spans="1:2" ht="14.25" thickBot="1">
      <c r="A201" s="160" t="s">
        <v>545</v>
      </c>
      <c r="B201" s="161" t="s">
        <v>48</v>
      </c>
    </row>
    <row r="202" spans="1:2" ht="14.25" thickBot="1">
      <c r="A202" s="32" t="s">
        <v>1632</v>
      </c>
      <c r="B202" s="28" t="s">
        <v>1634</v>
      </c>
    </row>
    <row r="203" spans="1:2" ht="14.25" thickBot="1">
      <c r="A203" s="160" t="s">
        <v>1475</v>
      </c>
      <c r="B203" s="161" t="s">
        <v>2677</v>
      </c>
    </row>
    <row r="204" spans="1:2" ht="14.25" thickBot="1">
      <c r="A204" s="32" t="s">
        <v>1416</v>
      </c>
      <c r="B204" s="28" t="s">
        <v>2678</v>
      </c>
    </row>
    <row r="205" spans="1:2" ht="14.25" thickBot="1">
      <c r="A205" s="160" t="s">
        <v>80</v>
      </c>
      <c r="B205" s="161" t="s">
        <v>2679</v>
      </c>
    </row>
    <row r="206" spans="1:2" ht="14.25" thickBot="1">
      <c r="A206" s="32" t="s">
        <v>534</v>
      </c>
      <c r="B206" s="28" t="s">
        <v>1622</v>
      </c>
    </row>
    <row r="207" spans="1:2" ht="14.25" thickBot="1">
      <c r="A207" s="32" t="s">
        <v>488</v>
      </c>
      <c r="B207" s="28" t="s">
        <v>1466</v>
      </c>
    </row>
    <row r="208" spans="1:2" ht="14.25" thickBot="1">
      <c r="A208" s="32" t="s">
        <v>1488</v>
      </c>
      <c r="B208" s="28" t="s">
        <v>1489</v>
      </c>
    </row>
    <row r="209" spans="1:2" ht="16.5" thickBot="1">
      <c r="A209" s="156" t="s">
        <v>2833</v>
      </c>
      <c r="B209" s="157" t="s">
        <v>2834</v>
      </c>
    </row>
    <row r="210" spans="1:2" ht="16.5" thickBot="1">
      <c r="A210" s="156" t="s">
        <v>2835</v>
      </c>
      <c r="B210" s="157" t="s">
        <v>2836</v>
      </c>
    </row>
    <row r="211" spans="1:2" ht="16.5" thickBot="1">
      <c r="A211" s="156" t="s">
        <v>2837</v>
      </c>
      <c r="B211" s="157" t="s">
        <v>2838</v>
      </c>
    </row>
    <row r="212" spans="1:2" ht="16.5" thickBot="1">
      <c r="A212" s="156" t="s">
        <v>2839</v>
      </c>
      <c r="B212" s="157" t="s">
        <v>2840</v>
      </c>
    </row>
    <row r="213" spans="1:2" ht="16.5" thickBot="1">
      <c r="A213" s="156" t="s">
        <v>2841</v>
      </c>
      <c r="B213" s="157" t="s">
        <v>2842</v>
      </c>
    </row>
    <row r="214" spans="1:2" ht="16.5" thickBot="1">
      <c r="A214" s="156" t="s">
        <v>2843</v>
      </c>
      <c r="B214" s="157" t="s">
        <v>2844</v>
      </c>
    </row>
    <row r="215" spans="1:2" ht="14.25" thickBot="1">
      <c r="A215" s="30" t="s">
        <v>2086</v>
      </c>
      <c r="B215" s="27" t="s">
        <v>2680</v>
      </c>
    </row>
    <row r="216" spans="1:2" ht="14.25" thickBot="1">
      <c r="A216" s="30" t="s">
        <v>2076</v>
      </c>
      <c r="B216" s="27" t="s">
        <v>2680</v>
      </c>
    </row>
    <row r="217" spans="1:2" ht="16.5" thickBot="1">
      <c r="A217" s="156" t="s">
        <v>2077</v>
      </c>
      <c r="B217" s="155" t="s">
        <v>2681</v>
      </c>
    </row>
    <row r="218" spans="1:2" ht="16.5" thickBot="1">
      <c r="A218" s="156" t="s">
        <v>2078</v>
      </c>
      <c r="B218" s="155" t="s">
        <v>2682</v>
      </c>
    </row>
    <row r="219" spans="1:2" ht="16.5" thickBot="1">
      <c r="A219" s="156" t="s">
        <v>2079</v>
      </c>
      <c r="B219" s="157" t="s">
        <v>2069</v>
      </c>
    </row>
    <row r="220" spans="1:2" ht="16.5" thickBot="1">
      <c r="A220" s="156" t="s">
        <v>2080</v>
      </c>
      <c r="B220" s="157" t="s">
        <v>2070</v>
      </c>
    </row>
    <row r="221" spans="1:2" ht="16.5" thickBot="1">
      <c r="A221" s="156" t="s">
        <v>2081</v>
      </c>
      <c r="B221" s="157" t="s">
        <v>2071</v>
      </c>
    </row>
    <row r="222" spans="1:2" ht="20.25" thickBot="1">
      <c r="A222" s="156" t="s">
        <v>2082</v>
      </c>
      <c r="B222" s="157" t="s">
        <v>2072</v>
      </c>
    </row>
    <row r="223" spans="1:2" ht="16.5" thickBot="1">
      <c r="A223" s="156" t="s">
        <v>2083</v>
      </c>
      <c r="B223" s="157" t="s">
        <v>2073</v>
      </c>
    </row>
    <row r="224" spans="1:2" ht="16.5" thickBot="1">
      <c r="A224" s="156" t="s">
        <v>2084</v>
      </c>
      <c r="B224" s="157" t="s">
        <v>2074</v>
      </c>
    </row>
    <row r="225" spans="1:2" ht="16.5" thickBot="1">
      <c r="A225" s="156" t="s">
        <v>2085</v>
      </c>
      <c r="B225" s="157" t="s">
        <v>2075</v>
      </c>
    </row>
    <row r="226" spans="1:2" ht="14.25" thickBot="1">
      <c r="A226" s="160" t="s">
        <v>506</v>
      </c>
      <c r="B226" s="161" t="s">
        <v>1469</v>
      </c>
    </row>
    <row r="227" spans="1:2" ht="14.25" thickBot="1">
      <c r="A227" s="32" t="s">
        <v>1884</v>
      </c>
      <c r="B227" s="28" t="s">
        <v>1885</v>
      </c>
    </row>
    <row r="228" spans="1:2" ht="14.25" thickBot="1">
      <c r="A228" s="32" t="s">
        <v>1886</v>
      </c>
      <c r="B228" s="28" t="s">
        <v>2683</v>
      </c>
    </row>
    <row r="229" spans="1:2" ht="14.25" thickBot="1">
      <c r="A229" s="32" t="s">
        <v>1887</v>
      </c>
      <c r="B229" s="28" t="s">
        <v>1888</v>
      </c>
    </row>
    <row r="230" spans="1:2" ht="14.25" thickBot="1">
      <c r="A230" s="32" t="s">
        <v>1889</v>
      </c>
      <c r="B230" s="28" t="s">
        <v>2684</v>
      </c>
    </row>
    <row r="231" spans="1:2" ht="14.25" thickBot="1">
      <c r="A231" s="32" t="s">
        <v>1890</v>
      </c>
      <c r="B231" s="28" t="s">
        <v>1891</v>
      </c>
    </row>
    <row r="232" spans="1:2" ht="14.25" thickBot="1">
      <c r="A232" s="32" t="s">
        <v>1892</v>
      </c>
      <c r="B232" s="28" t="s">
        <v>1893</v>
      </c>
    </row>
    <row r="233" spans="1:2" ht="14.25" thickBot="1">
      <c r="A233" s="32" t="s">
        <v>1894</v>
      </c>
      <c r="B233" s="28" t="s">
        <v>1895</v>
      </c>
    </row>
    <row r="234" spans="1:2" ht="14.25" thickBot="1">
      <c r="A234" s="32" t="s">
        <v>1896</v>
      </c>
      <c r="B234" s="28" t="s">
        <v>1897</v>
      </c>
    </row>
    <row r="235" spans="1:2" ht="14.25" thickBot="1">
      <c r="A235" s="32" t="s">
        <v>1898</v>
      </c>
      <c r="B235" s="28" t="s">
        <v>1899</v>
      </c>
    </row>
    <row r="236" spans="1:2" ht="14.25" thickBot="1">
      <c r="A236" s="160" t="s">
        <v>84</v>
      </c>
      <c r="B236" s="161" t="s">
        <v>1468</v>
      </c>
    </row>
    <row r="237" spans="1:2" ht="14.25" thickBot="1">
      <c r="A237" s="32" t="s">
        <v>1640</v>
      </c>
      <c r="B237" s="28" t="s">
        <v>1635</v>
      </c>
    </row>
    <row r="238" spans="1:2" ht="14.25" thickBot="1">
      <c r="A238" s="32" t="s">
        <v>1641</v>
      </c>
      <c r="B238" s="28" t="s">
        <v>2685</v>
      </c>
    </row>
    <row r="239" spans="1:2" ht="14.25" thickBot="1">
      <c r="A239" s="32" t="s">
        <v>1335</v>
      </c>
      <c r="B239" s="28" t="s">
        <v>1636</v>
      </c>
    </row>
    <row r="240" spans="1:2" ht="14.25" thickBot="1">
      <c r="A240" s="32" t="s">
        <v>1642</v>
      </c>
      <c r="B240" s="28" t="s">
        <v>2686</v>
      </c>
    </row>
    <row r="241" spans="1:2" ht="14.25" thickBot="1">
      <c r="A241" s="32" t="s">
        <v>1643</v>
      </c>
      <c r="B241" s="28" t="s">
        <v>1637</v>
      </c>
    </row>
    <row r="242" spans="1:2" ht="14.25" thickBot="1">
      <c r="A242" s="32" t="s">
        <v>1644</v>
      </c>
      <c r="B242" s="28" t="s">
        <v>1638</v>
      </c>
    </row>
    <row r="243" spans="1:2" ht="14.25" thickBot="1">
      <c r="A243" s="32" t="s">
        <v>1645</v>
      </c>
      <c r="B243" s="28" t="s">
        <v>1639</v>
      </c>
    </row>
    <row r="244" spans="1:2" ht="14.25" thickBot="1">
      <c r="A244" s="32" t="s">
        <v>1646</v>
      </c>
      <c r="B244" s="28" t="s">
        <v>1650</v>
      </c>
    </row>
    <row r="245" spans="1:2" ht="14.25" thickBot="1">
      <c r="A245" s="32" t="s">
        <v>1647</v>
      </c>
      <c r="B245" s="28" t="s">
        <v>1652</v>
      </c>
    </row>
    <row r="246" spans="1:2" ht="14.25" thickBot="1">
      <c r="A246" s="160" t="s">
        <v>1474</v>
      </c>
      <c r="B246" s="161" t="s">
        <v>2571</v>
      </c>
    </row>
    <row r="247" spans="1:2" ht="14.25" thickBot="1">
      <c r="A247" s="33" t="s">
        <v>1628</v>
      </c>
      <c r="B247" s="29" t="s">
        <v>1630</v>
      </c>
    </row>
    <row r="248" spans="1:2" ht="14.25" thickBot="1">
      <c r="A248" s="30" t="s">
        <v>81</v>
      </c>
      <c r="B248" s="27" t="s">
        <v>2572</v>
      </c>
    </row>
    <row r="249" spans="1:2" ht="14.25" thickBot="1">
      <c r="A249" s="32" t="s">
        <v>2256</v>
      </c>
      <c r="B249" s="28" t="s">
        <v>2572</v>
      </c>
    </row>
    <row r="250" spans="1:2" ht="16.5" thickBot="1">
      <c r="A250" s="156" t="s">
        <v>2247</v>
      </c>
      <c r="B250" s="155" t="s">
        <v>2248</v>
      </c>
    </row>
    <row r="251" spans="1:2" ht="16.5" thickBot="1">
      <c r="A251" s="156" t="s">
        <v>2249</v>
      </c>
      <c r="B251" s="150" t="s">
        <v>2738</v>
      </c>
    </row>
    <row r="252" spans="1:2" ht="16.5" thickBot="1">
      <c r="A252" s="156" t="s">
        <v>2250</v>
      </c>
      <c r="B252" s="150" t="s">
        <v>2286</v>
      </c>
    </row>
    <row r="253" spans="1:2" ht="14.25" thickBot="1">
      <c r="A253" s="32" t="s">
        <v>536</v>
      </c>
      <c r="B253" s="28" t="s">
        <v>2754</v>
      </c>
    </row>
    <row r="254" spans="1:2" ht="16.5" thickBot="1">
      <c r="A254" s="156" t="s">
        <v>2251</v>
      </c>
      <c r="B254" s="150" t="s">
        <v>2287</v>
      </c>
    </row>
    <row r="255" spans="1:2" ht="16.5" thickBot="1">
      <c r="A255" s="156" t="s">
        <v>2252</v>
      </c>
      <c r="B255" s="150" t="s">
        <v>2288</v>
      </c>
    </row>
    <row r="256" spans="1:2" ht="16.5" thickBot="1">
      <c r="A256" s="156" t="s">
        <v>2253</v>
      </c>
      <c r="B256" s="157" t="s">
        <v>2687</v>
      </c>
    </row>
    <row r="257" spans="1:2" ht="16.5" thickBot="1">
      <c r="A257" s="156" t="s">
        <v>2254</v>
      </c>
      <c r="B257" s="157" t="s">
        <v>2688</v>
      </c>
    </row>
    <row r="258" spans="1:2" ht="14.25" thickBot="1">
      <c r="A258" s="32" t="s">
        <v>2255</v>
      </c>
      <c r="B258" s="28" t="s">
        <v>2689</v>
      </c>
    </row>
    <row r="259" spans="1:2" ht="14.25" thickBot="1">
      <c r="A259" s="160" t="s">
        <v>82</v>
      </c>
      <c r="B259" s="161" t="s">
        <v>2573</v>
      </c>
    </row>
    <row r="260" spans="1:2" ht="14.25" thickBot="1">
      <c r="A260" s="32" t="s">
        <v>1656</v>
      </c>
      <c r="B260" s="28" t="s">
        <v>2690</v>
      </c>
    </row>
    <row r="261" spans="1:2" ht="14.25" thickBot="1">
      <c r="A261" s="32" t="s">
        <v>107</v>
      </c>
      <c r="B261" s="28" t="s">
        <v>1465</v>
      </c>
    </row>
    <row r="262" spans="1:2" ht="14.25" thickBot="1">
      <c r="A262" s="172" t="s">
        <v>2389</v>
      </c>
      <c r="B262" s="161" t="s">
        <v>49</v>
      </c>
    </row>
    <row r="263" spans="1:2" ht="14.25" thickBot="1">
      <c r="A263" s="160" t="s">
        <v>1483</v>
      </c>
      <c r="B263" s="161" t="s">
        <v>2691</v>
      </c>
    </row>
    <row r="264" spans="1:2" ht="14.25" thickBot="1">
      <c r="A264" s="32" t="s">
        <v>1484</v>
      </c>
      <c r="B264" s="28" t="s">
        <v>1485</v>
      </c>
    </row>
    <row r="265" spans="1:2" ht="14.25" thickBot="1">
      <c r="A265" s="162" t="s">
        <v>113</v>
      </c>
      <c r="B265" s="161" t="s">
        <v>50</v>
      </c>
    </row>
    <row r="266" spans="1:2" ht="14.25" thickBot="1">
      <c r="A266" s="31" t="s">
        <v>1624</v>
      </c>
      <c r="B266" s="28" t="s">
        <v>1626</v>
      </c>
    </row>
    <row r="267" spans="1:2" ht="14.25" thickBot="1">
      <c r="A267" s="31" t="s">
        <v>1478</v>
      </c>
      <c r="B267" s="28" t="s">
        <v>2692</v>
      </c>
    </row>
    <row r="268" spans="1:2" ht="14.25" thickBot="1">
      <c r="A268" s="31" t="s">
        <v>1479</v>
      </c>
      <c r="B268" s="28" t="s">
        <v>2693</v>
      </c>
    </row>
    <row r="269" spans="1:2" ht="14.25" thickBot="1">
      <c r="A269" s="172" t="s">
        <v>2390</v>
      </c>
      <c r="B269" s="161" t="s">
        <v>2694</v>
      </c>
    </row>
    <row r="270" spans="1:2" ht="14.25" thickBot="1">
      <c r="A270" s="32" t="s">
        <v>1991</v>
      </c>
      <c r="B270" s="28" t="s">
        <v>2695</v>
      </c>
    </row>
    <row r="271" spans="1:2" ht="14.25" thickBot="1">
      <c r="A271" s="32" t="s">
        <v>1992</v>
      </c>
      <c r="B271" s="28" t="s">
        <v>2590</v>
      </c>
    </row>
    <row r="272" spans="1:2" ht="14.25" thickBot="1">
      <c r="A272" s="32" t="s">
        <v>1993</v>
      </c>
      <c r="B272" s="28" t="s">
        <v>2696</v>
      </c>
    </row>
    <row r="273" spans="1:2" ht="14.25" thickBot="1">
      <c r="A273" s="32" t="s">
        <v>1994</v>
      </c>
      <c r="B273" s="28" t="s">
        <v>1995</v>
      </c>
    </row>
    <row r="274" spans="1:2" ht="14.25" thickBot="1">
      <c r="A274" s="32" t="s">
        <v>1996</v>
      </c>
      <c r="B274" s="28" t="s">
        <v>1997</v>
      </c>
    </row>
    <row r="275" spans="1:2" ht="14.25" thickBot="1">
      <c r="A275" s="32" t="s">
        <v>1998</v>
      </c>
      <c r="B275" s="28" t="s">
        <v>2697</v>
      </c>
    </row>
    <row r="276" spans="1:2" ht="14.25" thickBot="1">
      <c r="A276" s="32" t="s">
        <v>1999</v>
      </c>
      <c r="B276" s="28" t="s">
        <v>2000</v>
      </c>
    </row>
    <row r="277" spans="1:2" ht="14.25" thickBot="1">
      <c r="A277" s="32" t="s">
        <v>2001</v>
      </c>
      <c r="B277" s="28" t="s">
        <v>2002</v>
      </c>
    </row>
    <row r="278" spans="1:2" ht="14.25" thickBot="1">
      <c r="A278" s="32" t="s">
        <v>2003</v>
      </c>
      <c r="B278" s="28" t="s">
        <v>2698</v>
      </c>
    </row>
    <row r="279" spans="1:2" ht="14.25" thickBot="1">
      <c r="A279" s="160" t="s">
        <v>487</v>
      </c>
      <c r="B279" s="161" t="s">
        <v>2604</v>
      </c>
    </row>
    <row r="280" spans="1:2" ht="14.25" thickBot="1">
      <c r="A280" s="32" t="s">
        <v>1627</v>
      </c>
      <c r="B280" s="28" t="s">
        <v>2606</v>
      </c>
    </row>
    <row r="281" spans="1:2" ht="14.25" thickBot="1">
      <c r="A281" s="172" t="s">
        <v>2391</v>
      </c>
      <c r="B281" s="161" t="s">
        <v>51</v>
      </c>
    </row>
    <row r="282" spans="1:2" ht="14.25" thickBot="1">
      <c r="A282" s="172" t="s">
        <v>2392</v>
      </c>
      <c r="B282" s="161" t="s">
        <v>2699</v>
      </c>
    </row>
    <row r="283" spans="1:2" ht="14.25" thickBot="1">
      <c r="A283" s="30" t="s">
        <v>95</v>
      </c>
      <c r="B283" s="27" t="s">
        <v>52</v>
      </c>
    </row>
    <row r="284" spans="1:2" ht="15" thickBot="1">
      <c r="A284" s="168" t="s">
        <v>2549</v>
      </c>
      <c r="B284" s="150" t="s">
        <v>2607</v>
      </c>
    </row>
    <row r="285" spans="1:2" ht="15" thickBot="1">
      <c r="A285" s="168" t="s">
        <v>2550</v>
      </c>
      <c r="B285" s="150" t="s">
        <v>2700</v>
      </c>
    </row>
    <row r="286" spans="1:2" ht="15" thickBot="1">
      <c r="A286" s="168" t="s">
        <v>2551</v>
      </c>
      <c r="B286" s="150" t="s">
        <v>2558</v>
      </c>
    </row>
    <row r="287" spans="1:2" ht="15" thickBot="1">
      <c r="A287" s="168" t="s">
        <v>2552</v>
      </c>
      <c r="B287" s="150" t="s">
        <v>2752</v>
      </c>
    </row>
    <row r="288" spans="1:2" ht="15" thickBot="1">
      <c r="A288" s="168" t="s">
        <v>2553</v>
      </c>
      <c r="B288" s="150" t="s">
        <v>2559</v>
      </c>
    </row>
    <row r="289" spans="1:2" ht="15" thickBot="1">
      <c r="A289" s="168" t="s">
        <v>2554</v>
      </c>
      <c r="B289" s="150" t="s">
        <v>2560</v>
      </c>
    </row>
    <row r="290" spans="1:2" ht="15" thickBot="1">
      <c r="A290" s="168" t="s">
        <v>2555</v>
      </c>
      <c r="B290" s="150" t="s">
        <v>2701</v>
      </c>
    </row>
    <row r="291" spans="1:2" ht="15" thickBot="1">
      <c r="A291" s="168" t="s">
        <v>2556</v>
      </c>
      <c r="B291" s="150" t="s">
        <v>2702</v>
      </c>
    </row>
    <row r="292" spans="1:2" ht="15" thickBot="1">
      <c r="A292" s="168" t="s">
        <v>2557</v>
      </c>
      <c r="B292" s="150" t="s">
        <v>2703</v>
      </c>
    </row>
    <row r="293" spans="1:2" ht="14.25" thickBot="1">
      <c r="A293" s="160" t="s">
        <v>1481</v>
      </c>
      <c r="B293" s="161" t="s">
        <v>53</v>
      </c>
    </row>
    <row r="294" spans="1:2" ht="14.25" thickBot="1">
      <c r="A294" s="32" t="s">
        <v>1657</v>
      </c>
      <c r="B294" s="28" t="s">
        <v>1659</v>
      </c>
    </row>
    <row r="295" spans="1:2" ht="14.25" thickBot="1">
      <c r="A295" s="162" t="s">
        <v>120</v>
      </c>
      <c r="B295" s="161" t="s">
        <v>2704</v>
      </c>
    </row>
    <row r="296" spans="1:2" ht="15" thickBot="1">
      <c r="A296" s="168" t="s">
        <v>2453</v>
      </c>
      <c r="B296" s="150" t="s">
        <v>2591</v>
      </c>
    </row>
    <row r="297" spans="1:2" ht="15" thickBot="1">
      <c r="A297" s="168" t="s">
        <v>2454</v>
      </c>
      <c r="B297" s="150" t="s">
        <v>2592</v>
      </c>
    </row>
    <row r="298" spans="1:2" ht="15" thickBot="1">
      <c r="A298" s="168" t="s">
        <v>2455</v>
      </c>
      <c r="B298" s="150" t="s">
        <v>2705</v>
      </c>
    </row>
    <row r="299" spans="1:2" ht="15" thickBot="1">
      <c r="A299" s="168" t="s">
        <v>2456</v>
      </c>
      <c r="B299" s="150" t="s">
        <v>2706</v>
      </c>
    </row>
    <row r="300" spans="1:2" ht="15" thickBot="1">
      <c r="A300" s="168" t="s">
        <v>2457</v>
      </c>
      <c r="B300" s="150" t="s">
        <v>2458</v>
      </c>
    </row>
    <row r="301" spans="1:2" ht="15" thickBot="1">
      <c r="A301" s="168" t="s">
        <v>2459</v>
      </c>
      <c r="B301" s="150" t="s">
        <v>2460</v>
      </c>
    </row>
    <row r="302" spans="1:2" ht="15" thickBot="1">
      <c r="A302" s="168" t="s">
        <v>2461</v>
      </c>
      <c r="B302" s="150" t="s">
        <v>2462</v>
      </c>
    </row>
    <row r="303" spans="1:2" ht="15" thickBot="1">
      <c r="A303" s="168" t="s">
        <v>2463</v>
      </c>
      <c r="B303" s="150" t="s">
        <v>2464</v>
      </c>
    </row>
    <row r="304" spans="1:2" ht="15" thickBot="1">
      <c r="A304" s="168" t="s">
        <v>2465</v>
      </c>
      <c r="B304" s="150" t="s">
        <v>2466</v>
      </c>
    </row>
    <row r="305" spans="1:2" ht="14.25" thickBot="1">
      <c r="A305" s="160">
        <v>63</v>
      </c>
      <c r="B305" s="161" t="s">
        <v>54</v>
      </c>
    </row>
    <row r="306" spans="1:2" ht="14.25" thickBot="1">
      <c r="A306" s="160">
        <v>64</v>
      </c>
      <c r="B306" s="161" t="s">
        <v>2707</v>
      </c>
    </row>
    <row r="307" spans="1:2" ht="14.25" thickBot="1">
      <c r="A307" s="162" t="s">
        <v>103</v>
      </c>
      <c r="B307" s="161" t="s">
        <v>2708</v>
      </c>
    </row>
    <row r="308" spans="1:2" ht="14.25" thickBot="1">
      <c r="A308" s="31" t="s">
        <v>1470</v>
      </c>
      <c r="B308" s="28" t="s">
        <v>1472</v>
      </c>
    </row>
    <row r="309" spans="1:2" ht="14.25" thickBot="1">
      <c r="A309" s="31" t="s">
        <v>1619</v>
      </c>
      <c r="B309" s="28" t="s">
        <v>1620</v>
      </c>
    </row>
    <row r="310" spans="1:2" ht="14.25" thickBot="1">
      <c r="A310" s="31" t="s">
        <v>1471</v>
      </c>
      <c r="B310" s="28" t="s">
        <v>2574</v>
      </c>
    </row>
    <row r="311" spans="1:2" ht="14.25" thickBot="1">
      <c r="A311" s="31" t="s">
        <v>101</v>
      </c>
      <c r="B311" s="28" t="s">
        <v>1467</v>
      </c>
    </row>
    <row r="312" spans="1:2" ht="14.25" thickBot="1">
      <c r="A312" s="31" t="s">
        <v>1476</v>
      </c>
      <c r="B312" s="28" t="s">
        <v>1477</v>
      </c>
    </row>
    <row r="313" spans="1:2" ht="14.25" thickBot="1">
      <c r="A313" s="160" t="s">
        <v>2004</v>
      </c>
      <c r="B313" s="161" t="s">
        <v>55</v>
      </c>
    </row>
    <row r="314" spans="1:2" ht="15" thickBot="1">
      <c r="A314" s="168" t="s">
        <v>2393</v>
      </c>
      <c r="B314" s="150" t="s">
        <v>2593</v>
      </c>
    </row>
    <row r="315" spans="1:2" ht="15" thickBot="1">
      <c r="A315" s="168" t="s">
        <v>2394</v>
      </c>
      <c r="B315" s="150" t="s">
        <v>2594</v>
      </c>
    </row>
    <row r="316" spans="1:2" ht="15" thickBot="1">
      <c r="A316" s="168" t="s">
        <v>2395</v>
      </c>
      <c r="B316" s="150" t="s">
        <v>1990</v>
      </c>
    </row>
    <row r="317" spans="1:2" ht="15" thickBot="1">
      <c r="A317" s="168" t="s">
        <v>2396</v>
      </c>
      <c r="B317" s="150" t="s">
        <v>2709</v>
      </c>
    </row>
    <row r="318" spans="1:2" ht="15" thickBot="1">
      <c r="A318" s="168" t="s">
        <v>2397</v>
      </c>
      <c r="B318" s="150" t="s">
        <v>2710</v>
      </c>
    </row>
    <row r="319" spans="1:2" ht="15" thickBot="1">
      <c r="A319" s="168" t="s">
        <v>2398</v>
      </c>
      <c r="B319" s="150" t="s">
        <v>2711</v>
      </c>
    </row>
    <row r="320" spans="1:2" ht="15" thickBot="1">
      <c r="A320" s="168" t="s">
        <v>2399</v>
      </c>
      <c r="B320" s="150" t="s">
        <v>2712</v>
      </c>
    </row>
    <row r="321" spans="1:2" ht="15" thickBot="1">
      <c r="A321" s="168" t="s">
        <v>2400</v>
      </c>
      <c r="B321" s="150" t="s">
        <v>2713</v>
      </c>
    </row>
    <row r="322" spans="1:2" ht="15" thickBot="1">
      <c r="A322" s="168" t="s">
        <v>2401</v>
      </c>
      <c r="B322" s="150" t="s">
        <v>2714</v>
      </c>
    </row>
    <row r="323" spans="1:2" ht="14.25" thickBot="1">
      <c r="A323" s="172" t="s">
        <v>2402</v>
      </c>
      <c r="B323" s="161" t="s">
        <v>56</v>
      </c>
    </row>
    <row r="324" spans="1:2" ht="14.25" thickBot="1">
      <c r="A324" s="173" t="s">
        <v>2403</v>
      </c>
      <c r="B324" s="161" t="s">
        <v>2715</v>
      </c>
    </row>
    <row r="325" spans="1:2" ht="14.25" thickBot="1">
      <c r="A325" s="172" t="s">
        <v>2404</v>
      </c>
      <c r="B325" s="161" t="s">
        <v>57</v>
      </c>
    </row>
    <row r="326" spans="1:2" ht="14.25" thickBot="1">
      <c r="A326" s="174" t="s">
        <v>2405</v>
      </c>
      <c r="B326" s="159" t="s">
        <v>2716</v>
      </c>
    </row>
    <row r="327" spans="1:2" ht="14.25" thickBot="1">
      <c r="A327" s="173" t="s">
        <v>2406</v>
      </c>
      <c r="B327" s="161" t="s">
        <v>2717</v>
      </c>
    </row>
    <row r="328" spans="1:2" ht="14.25" thickBot="1">
      <c r="A328" s="173" t="s">
        <v>2407</v>
      </c>
      <c r="B328" s="161" t="s">
        <v>2718</v>
      </c>
    </row>
    <row r="329" spans="1:2" ht="14.25" thickBot="1">
      <c r="A329" s="173" t="s">
        <v>2408</v>
      </c>
      <c r="B329" s="161" t="s">
        <v>2719</v>
      </c>
    </row>
    <row r="330" spans="1:2" ht="14.25" thickBot="1">
      <c r="A330" s="160" t="s">
        <v>2285</v>
      </c>
      <c r="B330" s="161" t="s">
        <v>2720</v>
      </c>
    </row>
    <row r="331" spans="1:2" ht="16.5" thickBot="1">
      <c r="A331" s="169" t="s">
        <v>2351</v>
      </c>
      <c r="B331" s="163" t="s">
        <v>2289</v>
      </c>
    </row>
    <row r="332" spans="1:2" ht="16.5" thickBot="1">
      <c r="A332" s="156" t="s">
        <v>2352</v>
      </c>
      <c r="B332" s="155"/>
    </row>
    <row r="333" spans="1:2" ht="16.5" thickBot="1">
      <c r="A333" s="156" t="s">
        <v>2353</v>
      </c>
      <c r="B333" s="155" t="s">
        <v>2595</v>
      </c>
    </row>
    <row r="334" spans="1:2" ht="16.5" thickBot="1">
      <c r="A334" s="156" t="s">
        <v>2354</v>
      </c>
      <c r="B334" s="155" t="s">
        <v>2290</v>
      </c>
    </row>
    <row r="335" spans="1:2" ht="16.5" thickBot="1">
      <c r="A335" s="156" t="s">
        <v>2355</v>
      </c>
      <c r="B335" s="155" t="s">
        <v>2721</v>
      </c>
    </row>
    <row r="336" spans="1:2" ht="16.5" thickBot="1">
      <c r="A336" s="156" t="s">
        <v>2356</v>
      </c>
      <c r="B336" s="155" t="s">
        <v>2291</v>
      </c>
    </row>
    <row r="337" spans="1:2" ht="16.5" thickBot="1">
      <c r="A337" s="156" t="s">
        <v>2357</v>
      </c>
      <c r="B337" s="155" t="s">
        <v>2292</v>
      </c>
    </row>
    <row r="338" spans="1:2" ht="16.5" thickBot="1">
      <c r="A338" s="156" t="s">
        <v>2358</v>
      </c>
      <c r="B338" s="155" t="s">
        <v>2293</v>
      </c>
    </row>
    <row r="339" spans="1:2" ht="16.5" thickBot="1">
      <c r="A339" s="156" t="s">
        <v>2335</v>
      </c>
      <c r="B339" s="155" t="s">
        <v>2294</v>
      </c>
    </row>
    <row r="340" spans="1:2" ht="16.5" thickBot="1">
      <c r="A340" s="170" t="s">
        <v>2359</v>
      </c>
      <c r="B340" s="164" t="s">
        <v>2295</v>
      </c>
    </row>
    <row r="341" spans="1:2" ht="14.25" thickBot="1">
      <c r="A341" s="172" t="s">
        <v>2409</v>
      </c>
      <c r="B341" s="161" t="s">
        <v>58</v>
      </c>
    </row>
    <row r="342" spans="1:2" ht="14.25" thickBot="1">
      <c r="A342" s="173" t="s">
        <v>2410</v>
      </c>
      <c r="B342" s="161" t="s">
        <v>2722</v>
      </c>
    </row>
    <row r="343" spans="1:2" ht="14.25" thickBot="1">
      <c r="A343" s="173" t="s">
        <v>2411</v>
      </c>
      <c r="B343" s="161" t="s">
        <v>2723</v>
      </c>
    </row>
    <row r="344" spans="1:2" ht="14.25" thickBot="1">
      <c r="A344" s="175" t="s">
        <v>2412</v>
      </c>
      <c r="B344" s="29" t="s">
        <v>2724</v>
      </c>
    </row>
    <row r="345" spans="1:2" ht="14.25" thickBot="1">
      <c r="A345" s="175" t="s">
        <v>2413</v>
      </c>
      <c r="B345" s="29" t="s">
        <v>2725</v>
      </c>
    </row>
    <row r="346" spans="1:2" ht="14.25" thickBot="1">
      <c r="A346" s="176" t="s">
        <v>1490</v>
      </c>
      <c r="B346" s="27" t="s">
        <v>59</v>
      </c>
    </row>
    <row r="347" spans="1:2" ht="14.25" thickBot="1">
      <c r="A347" s="32" t="s">
        <v>1491</v>
      </c>
      <c r="B347" s="28" t="s">
        <v>1492</v>
      </c>
    </row>
    <row r="348" spans="1:2" ht="14.25" thickBot="1">
      <c r="A348" s="172" t="s">
        <v>2414</v>
      </c>
      <c r="B348" s="161" t="s">
        <v>60</v>
      </c>
    </row>
    <row r="349" spans="1:2" ht="14.25" thickBot="1">
      <c r="A349" s="172" t="s">
        <v>2415</v>
      </c>
      <c r="B349" s="161" t="s">
        <v>2726</v>
      </c>
    </row>
    <row r="350" spans="1:2" ht="14.25" thickBot="1">
      <c r="A350" s="172" t="s">
        <v>2416</v>
      </c>
      <c r="B350" s="161" t="s">
        <v>61</v>
      </c>
    </row>
    <row r="351" spans="1:2" ht="14.25" thickBot="1">
      <c r="A351" s="173" t="s">
        <v>2417</v>
      </c>
      <c r="B351" s="161" t="s">
        <v>2727</v>
      </c>
    </row>
    <row r="352" spans="1:2" ht="14.25" thickBot="1">
      <c r="A352" s="173" t="s">
        <v>2418</v>
      </c>
      <c r="B352" s="161" t="s">
        <v>2728</v>
      </c>
    </row>
    <row r="353" spans="1:2" ht="14.25" thickBot="1">
      <c r="A353" s="173" t="s">
        <v>2419</v>
      </c>
      <c r="B353" s="161" t="s">
        <v>2729</v>
      </c>
    </row>
    <row r="354" spans="1:2" ht="14.25" thickBot="1">
      <c r="A354" s="173" t="s">
        <v>2420</v>
      </c>
      <c r="B354" s="161" t="s">
        <v>2730</v>
      </c>
    </row>
    <row r="355" spans="1:2" ht="14.25" thickBot="1">
      <c r="A355" s="173" t="s">
        <v>2421</v>
      </c>
      <c r="B355" s="161" t="s">
        <v>2731</v>
      </c>
    </row>
    <row r="356" spans="1:2" ht="14.25" thickBot="1">
      <c r="A356" s="172" t="s">
        <v>2422</v>
      </c>
      <c r="B356" s="161" t="s">
        <v>62</v>
      </c>
    </row>
    <row r="357" spans="1:2" ht="14.25" thickBot="1">
      <c r="A357" s="174" t="s">
        <v>2423</v>
      </c>
      <c r="B357" s="159" t="s">
        <v>63</v>
      </c>
    </row>
    <row r="358" spans="1:2" ht="14.25" thickBot="1">
      <c r="A358" s="172" t="s">
        <v>766</v>
      </c>
      <c r="B358" s="161" t="s">
        <v>64</v>
      </c>
    </row>
    <row r="359" spans="1:2" ht="14.25" thickBot="1">
      <c r="A359" s="172" t="s">
        <v>2424</v>
      </c>
      <c r="B359" s="161" t="s">
        <v>2732</v>
      </c>
    </row>
    <row r="360" spans="1:2" ht="14.25" thickBot="1">
      <c r="A360" s="172" t="s">
        <v>2425</v>
      </c>
      <c r="B360" s="161" t="s">
        <v>65</v>
      </c>
    </row>
    <row r="361" spans="1:2" ht="14.25" thickBot="1">
      <c r="A361" s="173" t="s">
        <v>2426</v>
      </c>
      <c r="B361" s="161" t="s">
        <v>2733</v>
      </c>
    </row>
    <row r="362" spans="1:2" ht="14.25" thickBot="1">
      <c r="A362" s="173" t="s">
        <v>2427</v>
      </c>
      <c r="B362" s="161" t="s">
        <v>2734</v>
      </c>
    </row>
    <row r="363" spans="1:2" ht="14.25" thickBot="1">
      <c r="A363" s="173" t="s">
        <v>2428</v>
      </c>
      <c r="B363" s="161" t="s">
        <v>2735</v>
      </c>
    </row>
    <row r="364" spans="1:2" ht="14.25" thickBot="1">
      <c r="A364" s="173" t="s">
        <v>2429</v>
      </c>
      <c r="B364" s="161" t="s">
        <v>2736</v>
      </c>
    </row>
    <row r="365" spans="1:2" ht="14.25" thickBot="1">
      <c r="A365" s="173" t="s">
        <v>2430</v>
      </c>
      <c r="B365" s="161" t="s">
        <v>2737</v>
      </c>
    </row>
    <row r="366" spans="1:2" ht="14.25" thickBot="1">
      <c r="A366" s="173" t="s">
        <v>2431</v>
      </c>
      <c r="B366" s="161" t="s">
        <v>66</v>
      </c>
    </row>
  </sheetData>
  <sheetProtection sheet="1" objects="1" scenarios="1"/>
  <phoneticPr fontId="2"/>
  <hyperlinks>
    <hyperlink ref="B2" r:id="rId1" display="http://www.asahi-net.or.jp/~ax2s-kmtn/ref/ndc10/ndc0.html" xr:uid="{00000000-0004-0000-0800-000000000000}"/>
    <hyperlink ref="B12" r:id="rId2" location="ndc01" display="http://www.asahi-net.or.jp/~ax2s-kmtn/ref/ndc10/ndc0.html - ndc01" xr:uid="{00000000-0004-0000-0800-000001000000}"/>
    <hyperlink ref="B13" r:id="rId3" location="ndc02" display="http://www.asahi-net.or.jp/~ax2s-kmtn/ref/ndc10/ndc0.html - ndc02" xr:uid="{00000000-0004-0000-0800-000002000000}"/>
    <hyperlink ref="B14" r:id="rId4" location="ndc03" display="http://www.asahi-net.or.jp/~ax2s-kmtn/ref/ndc10/ndc0.html - ndc03" xr:uid="{00000000-0004-0000-0800-000003000000}"/>
    <hyperlink ref="B15" r:id="rId5" location="ndc04" display="http://www.asahi-net.or.jp/~ax2s-kmtn/ref/ndc10/ndc0.html - ndc04" xr:uid="{00000000-0004-0000-0800-000004000000}"/>
    <hyperlink ref="B16" r:id="rId6" location="ndc05" display="http://www.asahi-net.or.jp/~ax2s-kmtn/ref/ndc10/ndc0.html - ndc05" xr:uid="{00000000-0004-0000-0800-000005000000}"/>
    <hyperlink ref="B17" r:id="rId7" location="ndc06" display="http://www.asahi-net.or.jp/~ax2s-kmtn/ref/ndc10/ndc0.html - ndc06" xr:uid="{00000000-0004-0000-0800-000006000000}"/>
    <hyperlink ref="B18" r:id="rId8" location="ndc07" display="http://www.asahi-net.or.jp/~ax2s-kmtn/ref/ndc10/ndc0.html - ndc07" xr:uid="{00000000-0004-0000-0800-000007000000}"/>
    <hyperlink ref="B19" r:id="rId9" location="ndc08" display="http://www.asahi-net.or.jp/~ax2s-kmtn/ref/ndc10/ndc0.html - ndc08" xr:uid="{00000000-0004-0000-0800-000008000000}"/>
    <hyperlink ref="B20" r:id="rId10" location="ndc09" display="http://www.asahi-net.or.jp/~ax2s-kmtn/ref/ndc10/ndc0.html - ndc09" xr:uid="{00000000-0004-0000-0800-000009000000}"/>
    <hyperlink ref="B49" r:id="rId11" display="http://www.asahi-net.or.jp/~ax2s-kmtn/ref/ndc10/ndc2.html" xr:uid="{00000000-0004-0000-0800-000014000000}"/>
    <hyperlink ref="B59" r:id="rId12" location="ndc21" display="http://www.asahi-net.or.jp/~ax2s-kmtn/ref/ndc10/ndc2.html - ndc21" xr:uid="{00000000-0004-0000-0800-000015000000}"/>
    <hyperlink ref="B95" r:id="rId13" location="29" display="http://www.asahi-net.or.jp/~ax2s-kmtn/ref/ndc10/ndc2.html - 29" xr:uid="{00000000-0004-0000-0800-00001D000000}"/>
    <hyperlink ref="B105" r:id="rId14" display="http://www.asahi-net.or.jp/~ax2s-kmtn/ref/ndc10/ndc3.html" xr:uid="{00000000-0004-0000-0800-00001E000000}"/>
    <hyperlink ref="B125" r:id="rId15" location="ndc32" display="http://www.asahi-net.or.jp/~ax2s-kmtn/ref/ndc10/ndc3.html - ndc32" xr:uid="{00000000-0004-0000-0800-000020000000}"/>
    <hyperlink ref="B136" r:id="rId16" location="ndc34" display="http://www.asahi-net.or.jp/~ax2s-kmtn/ref/ndc10/ndc3.html - ndc34" xr:uid="{00000000-0004-0000-0800-000022000000}"/>
    <hyperlink ref="B146" r:id="rId17" location="ndc35" display="http://www.asahi-net.or.jp/~ax2s-kmtn/ref/ndc10/ndc3.html - ndc35" xr:uid="{00000000-0004-0000-0800-000023000000}"/>
    <hyperlink ref="B158" r:id="rId18" location="ndc37" display="http://www.asahi-net.or.jp/~ax2s-kmtn/ref/ndc10/ndc3.html - ndc37" xr:uid="{00000000-0004-0000-0800-000025000000}"/>
    <hyperlink ref="B179" r:id="rId19" location="ndc39" display="http://www.asahi-net.or.jp/~ax2s-kmtn/ref/ndc10/ndc3.html - ndc39" xr:uid="{00000000-0004-0000-0800-000027000000}"/>
    <hyperlink ref="B189" r:id="rId20" display="http://www.asahi-net.or.jp/~ax2s-kmtn/ref/ndc10/ndc4.html" xr:uid="{00000000-0004-0000-0800-000028000000}"/>
    <hyperlink ref="B199" r:id="rId21" location="ndc41" display="http://www.asahi-net.or.jp/~ax2s-kmtn/ref/ndc10/ndc4.html - ndc41" xr:uid="{00000000-0004-0000-0800-000029000000}"/>
    <hyperlink ref="B200" r:id="rId22" location="ndc42" display="http://www.asahi-net.or.jp/~ax2s-kmtn/ref/ndc10/ndc4.html - ndc42" xr:uid="{00000000-0004-0000-0800-00002A000000}"/>
    <hyperlink ref="B202" r:id="rId23" location="ndc43" display="ndc43" xr:uid="{00000000-0004-0000-0800-00002B000000}"/>
    <hyperlink ref="B204" r:id="rId24" location="ndc44" display="http://www.asahi-net.or.jp/~ax2s-kmtn/ref/ndc10/ndc4.html - ndc44" xr:uid="{00000000-0004-0000-0800-00002C000000}"/>
    <hyperlink ref="B208" r:id="rId25" location="ndc45" display="ndc45" xr:uid="{00000000-0004-0000-0800-00002D000000}"/>
    <hyperlink ref="B215" r:id="rId26" location="ndc46" display="http://www.asahi-net.or.jp/~ax2s-kmtn/ref/ndc10/ndc4.html - ndc46" xr:uid="{00000000-0004-0000-0800-00002E000000}"/>
    <hyperlink ref="B226" r:id="rId27" location="ndc47" display="http://www.asahi-net.or.jp/~ax2s-kmtn/ref/ndc10/ndc4.html - ndc47" xr:uid="{00000000-0004-0000-0800-00002F000000}"/>
    <hyperlink ref="B236" r:id="rId28" location="ndc48" display="http://www.asahi-net.or.jp/~ax2s-kmtn/ref/ndc10/ndc4.html - ndc48" xr:uid="{00000000-0004-0000-0800-000030000000}"/>
    <hyperlink ref="B247" r:id="rId29" location="ndc49" display="http://www.asahi-net.or.jp/~ax2s-kmtn/ref/ndc10/ndc4.html - ndc49" xr:uid="{00000000-0004-0000-0800-000031000000}"/>
    <hyperlink ref="B248" r:id="rId30" display="http://www.asahi-net.or.jp/~ax2s-kmtn/ref/ndc10/ndc5.html" xr:uid="{00000000-0004-0000-0800-000032000000}"/>
    <hyperlink ref="B259" r:id="rId31" location="ndc51" display="http://www.asahi-net.or.jp/~ax2s-kmtn/ref/ndc10/ndc5.html - ndc51" xr:uid="{00000000-0004-0000-0800-000033000000}"/>
    <hyperlink ref="B262" r:id="rId32" location="ndc52" display="ndc52" xr:uid="{00000000-0004-0000-0800-000034000000}"/>
    <hyperlink ref="B264" r:id="rId33" location="ndc53" display="http://www.asahi-net.or.jp/~ax2s-kmtn/ref/ndc10/ndc5.html - ndc53" xr:uid="{00000000-0004-0000-0800-000035000000}"/>
    <hyperlink ref="B266" r:id="rId34" location="ndc54" display="ndc54" xr:uid="{00000000-0004-0000-0800-000036000000}"/>
    <hyperlink ref="B268" r:id="rId35" location="ndc55" display="http://www.asahi-net.or.jp/~ax2s-kmtn/ref/ndc10/ndc5.html - ndc55" xr:uid="{00000000-0004-0000-0800-000037000000}"/>
    <hyperlink ref="B269" r:id="rId36" location="ndc56" display="http://www.asahi-net.or.jp/~ax2s-kmtn/ref/ndc10/ndc5.html - ndc56" xr:uid="{00000000-0004-0000-0800-000038000000}"/>
    <hyperlink ref="B280" r:id="rId37" location="ndc57" display="http://www.asahi-net.or.jp/~ax2s-kmtn/ref/ndc10/ndc5.html - ndc57" xr:uid="{00000000-0004-0000-0800-000039000000}"/>
    <hyperlink ref="B281" r:id="rId38" location="ndc58" display="http://www.asahi-net.or.jp/~ax2s-kmtn/ref/ndc10/ndc5.html - ndc58" xr:uid="{00000000-0004-0000-0800-00003A000000}"/>
    <hyperlink ref="B282" r:id="rId39" location="ndc59" display="http://www.asahi-net.or.jp/~ax2s-kmtn/ref/ndc10/ndc5.html - ndc59" xr:uid="{00000000-0004-0000-0800-00003B000000}"/>
    <hyperlink ref="B283" r:id="rId40" display="http://www.asahi-net.or.jp/~ax2s-kmtn/ref/ndc10/ndc6.html" xr:uid="{00000000-0004-0000-0800-00003C000000}"/>
    <hyperlink ref="B294" r:id="rId41" location="ndc61" display="http://www.asahi-net.or.jp/~ax2s-kmtn/ref/ndc10/ndc6.html - ndc61" xr:uid="{00000000-0004-0000-0800-00003D000000}"/>
    <hyperlink ref="B295" r:id="rId42" location="ndc62" display="http://www.asahi-net.or.jp/~ax2s-kmtn/ref/ndc10/ndc6.html - ndc62" xr:uid="{00000000-0004-0000-0800-00003E000000}"/>
    <hyperlink ref="B305" r:id="rId43" location="ndc63" display="http://www.asahi-net.or.jp/~ax2s-kmtn/ref/ndc10/ndc6.html - ndc63" xr:uid="{00000000-0004-0000-0800-00003F000000}"/>
    <hyperlink ref="B306" r:id="rId44" location="ndc64" display="http://www.asahi-net.or.jp/~ax2s-kmtn/ref/ndc10/ndc6.html - ndc64" xr:uid="{00000000-0004-0000-0800-000040000000}"/>
    <hyperlink ref="B312" r:id="rId45" location="ndc65" display="http://www.asahi-net.or.jp/~ax2s-kmtn/ref/ndc10/ndc6.html - ndc65" xr:uid="{00000000-0004-0000-0800-000041000000}"/>
    <hyperlink ref="B313" r:id="rId46" location="ndc66" display="http://www.asahi-net.or.jp/~ax2s-kmtn/ref/ndc10/ndc6.html - ndc66" xr:uid="{00000000-0004-0000-0800-000042000000}"/>
    <hyperlink ref="B323" r:id="rId47" location="ndc67" display="ndc67" xr:uid="{00000000-0004-0000-0800-000043000000}"/>
    <hyperlink ref="B324" r:id="rId48" location="ndc68" display="http://www.asahi-net.or.jp/~ax2s-kmtn/ref/ndc10/ndc6.html - ndc68" xr:uid="{00000000-0004-0000-0800-000044000000}"/>
    <hyperlink ref="B325" r:id="rId49" location="ndc69" display="http://www.asahi-net.or.jp/~ax2s-kmtn/ref/ndc10/ndc6.html - ndc69" xr:uid="{00000000-0004-0000-0800-000045000000}"/>
    <hyperlink ref="B326" r:id="rId50" display="http://www.asahi-net.or.jp/~ax2s-kmtn/ref/ndc10/ndc7.html" xr:uid="{00000000-0004-0000-0800-000046000000}"/>
    <hyperlink ref="B327" r:id="rId51" location="ndc71" display="http://www.asahi-net.or.jp/~ax2s-kmtn/ref/ndc10/ndc7.html - ndc71" xr:uid="{00000000-0004-0000-0800-000047000000}"/>
    <hyperlink ref="B328" r:id="rId52" location="ndc72" display="http://www.asahi-net.or.jp/~ax2s-kmtn/ref/ndc10/ndc7.html - ndc72" xr:uid="{00000000-0004-0000-0800-000048000000}"/>
    <hyperlink ref="B329" r:id="rId53" location="ndc73" display="http://www.asahi-net.or.jp/~ax2s-kmtn/ref/ndc10/ndc7.html - ndc73" xr:uid="{00000000-0004-0000-0800-000049000000}"/>
    <hyperlink ref="B330" r:id="rId54" location="ndc74" display="http://www.asahi-net.or.jp/~ax2s-kmtn/ref/ndc10/ndc7.html - ndc74" xr:uid="{00000000-0004-0000-0800-00004A000000}"/>
    <hyperlink ref="B341" r:id="rId55" location="ndc75" display="http://www.asahi-net.or.jp/~ax2s-kmtn/ref/ndc10/ndc7.html - ndc75" xr:uid="{00000000-0004-0000-0800-00004B000000}"/>
    <hyperlink ref="B342" r:id="rId56" location="ndc76" display="http://www.asahi-net.or.jp/~ax2s-kmtn/ref/ndc10/ndc7.html - ndc76" xr:uid="{00000000-0004-0000-0800-00004C000000}"/>
    <hyperlink ref="B343" r:id="rId57" location="ndc77" display="http://www.asahi-net.or.jp/~ax2s-kmtn/ref/ndc10/ndc7.html - ndc77" xr:uid="{00000000-0004-0000-0800-00004D000000}"/>
    <hyperlink ref="B344" r:id="rId58" location="ndc78" display="http://www.asahi-net.or.jp/~ax2s-kmtn/ref/ndc10/ndc7.html - ndc78" xr:uid="{00000000-0004-0000-0800-00004E000000}"/>
    <hyperlink ref="B345" r:id="rId59" location="ndc79" display="http://www.asahi-net.or.jp/~ax2s-kmtn/ref/ndc10/ndc7.html - ndc79" xr:uid="{00000000-0004-0000-0800-00004F000000}"/>
    <hyperlink ref="B346" r:id="rId60" display="http://www.asahi-net.or.jp/~ax2s-kmtn/ref/ndc10/ndc8.html" xr:uid="{00000000-0004-0000-0800-000050000000}"/>
    <hyperlink ref="B348" r:id="rId61" location="ndc81" display="http://www.asahi-net.or.jp/~ax2s-kmtn/ref/ndc10/ndc8.html - ndc81" xr:uid="{00000000-0004-0000-0800-000051000000}"/>
    <hyperlink ref="B349" r:id="rId62" location="ndc82" display="http://www.asahi-net.or.jp/~ax2s-kmtn/ref/ndc10/ndc8.html - ndc82" xr:uid="{00000000-0004-0000-0800-000052000000}"/>
    <hyperlink ref="B350" r:id="rId63" location="ndc83" display="http://www.asahi-net.or.jp/~ax2s-kmtn/ref/ndc10/ndc8.html - ndc83" xr:uid="{00000000-0004-0000-0800-000053000000}"/>
    <hyperlink ref="B351" r:id="rId64" location="ndc84" display="http://www.asahi-net.or.jp/~ax2s-kmtn/ref/ndc10/ndc8.html - ndc84" xr:uid="{00000000-0004-0000-0800-000054000000}"/>
    <hyperlink ref="B352" r:id="rId65" location="ndc85" display="http://www.asahi-net.or.jp/~ax2s-kmtn/ref/ndc10/ndc8.html - ndc85" xr:uid="{00000000-0004-0000-0800-000055000000}"/>
    <hyperlink ref="B353" r:id="rId66" location="ndc86" display="http://www.asahi-net.or.jp/~ax2s-kmtn/ref/ndc10/ndc8.html - ndc86" xr:uid="{00000000-0004-0000-0800-000056000000}"/>
    <hyperlink ref="B354" r:id="rId67" location="ndc87" display="http://www.asahi-net.or.jp/~ax2s-kmtn/ref/ndc10/ndc8.html - ndc87" xr:uid="{00000000-0004-0000-0800-000057000000}"/>
    <hyperlink ref="B355" r:id="rId68" location="ndc88" display="http://www.asahi-net.or.jp/~ax2s-kmtn/ref/ndc10/ndc8.html - ndc88" xr:uid="{00000000-0004-0000-0800-000058000000}"/>
    <hyperlink ref="B356" r:id="rId69" location="ndc89" display="http://www.asahi-net.or.jp/~ax2s-kmtn/ref/ndc10/ndc8.html - ndc89" xr:uid="{00000000-0004-0000-0800-000059000000}"/>
    <hyperlink ref="B357" r:id="rId70" display="http://www.asahi-net.or.jp/~ax2s-kmtn/ref/ndc10/ndc9.html" xr:uid="{00000000-0004-0000-0800-00005A000000}"/>
    <hyperlink ref="B358" r:id="rId71" location="ndc91" display="http://www.asahi-net.or.jp/~ax2s-kmtn/ref/ndc10/ndc9.html - ndc91" xr:uid="{00000000-0004-0000-0800-00005B000000}"/>
    <hyperlink ref="B359" r:id="rId72" location="ndc92" display="http://www.asahi-net.or.jp/~ax2s-kmtn/ref/ndc10/ndc9.html - ndc92" xr:uid="{00000000-0004-0000-0800-00005C000000}"/>
    <hyperlink ref="B360" r:id="rId73" location="ndc93" display="http://www.asahi-net.or.jp/~ax2s-kmtn/ref/ndc10/ndc9.html - ndc93" xr:uid="{00000000-0004-0000-0800-00005D000000}"/>
    <hyperlink ref="B361" r:id="rId74" location="ndc94" display="http://www.asahi-net.or.jp/~ax2s-kmtn/ref/ndc10/ndc9.html - ndc94" xr:uid="{00000000-0004-0000-0800-00005E000000}"/>
    <hyperlink ref="B362" r:id="rId75" location="ndc95" display="http://www.asahi-net.or.jp/~ax2s-kmtn/ref/ndc10/ndc9.html - ndc95" xr:uid="{00000000-0004-0000-0800-00005F000000}"/>
    <hyperlink ref="B363" r:id="rId76" location="ndc96" display="http://www.asahi-net.or.jp/~ax2s-kmtn/ref/ndc10/ndc9.html - ndc96" xr:uid="{00000000-0004-0000-0800-000060000000}"/>
    <hyperlink ref="B364" r:id="rId77" location="ndc97" display="http://www.asahi-net.or.jp/~ax2s-kmtn/ref/ndc10/ndc9.html - ndc97" xr:uid="{00000000-0004-0000-0800-000061000000}"/>
    <hyperlink ref="B365" r:id="rId78" location="ndc98" display="http://www.asahi-net.or.jp/~ax2s-kmtn/ref/ndc10/ndc9.html - ndc98" xr:uid="{00000000-0004-0000-0800-000062000000}"/>
    <hyperlink ref="B366" r:id="rId79" location="ndc99" display="http://www.asahi-net.or.jp/~ax2s-kmtn/ref/ndc10/ndc9.html - ndc99" xr:uid="{00000000-0004-0000-0800-000063000000}"/>
    <hyperlink ref="B261" r:id="rId80" location="ndc52" display="ndc52" xr:uid="{00000000-0004-0000-0800-000064000000}"/>
    <hyperlink ref="B205" r:id="rId81" location="ndc45" display="ndc45" xr:uid="{00000000-0004-0000-0800-000065000000}"/>
    <hyperlink ref="B307" r:id="rId82" location="ndc65" display="http://www.asahi-net.or.jp/~ax2s-kmtn/ref/ndc10/ndc6.html - ndc65" xr:uid="{00000000-0004-0000-0800-000066000000}"/>
    <hyperlink ref="B308" r:id="rId83" location="ndc65" display="http://www.asahi-net.or.jp/~ax2s-kmtn/ref/ndc10/ndc6.html - ndc65" xr:uid="{00000000-0004-0000-0800-000067000000}"/>
    <hyperlink ref="B310" r:id="rId84" location="ndc65" display="http://www.asahi-net.or.jp/~ax2s-kmtn/ref/ndc10/ndc6.html - ndc65" xr:uid="{00000000-0004-0000-0800-000068000000}"/>
    <hyperlink ref="B203" r:id="rId85" location="ndc44" display="http://www.asahi-net.or.jp/~ax2s-kmtn/ref/ndc10/ndc4.html - ndc44" xr:uid="{00000000-0004-0000-0800-000069000000}"/>
    <hyperlink ref="B311" r:id="rId86" location="ndc65" display="http://www.asahi-net.or.jp/~ax2s-kmtn/ref/ndc10/ndc6.html - ndc65" xr:uid="{00000000-0004-0000-0800-00006A000000}"/>
    <hyperlink ref="B267" r:id="rId87" location="ndc55" display="http://www.asahi-net.or.jp/~ax2s-kmtn/ref/ndc10/ndc5.html - ndc55" xr:uid="{00000000-0004-0000-0800-00006B000000}"/>
    <hyperlink ref="B263" r:id="rId88" location="ndc53" display="http://www.asahi-net.or.jp/~ax2s-kmtn/ref/ndc10/ndc5.html - ndc53" xr:uid="{00000000-0004-0000-0800-00006C000000}"/>
    <hyperlink ref="B207" r:id="rId89" location="ndc45" display="ndc45" xr:uid="{00000000-0004-0000-0800-00006D000000}"/>
    <hyperlink ref="B347" r:id="rId90" location="ndc81" display="http://www.asahi-net.or.jp/~ax2s-kmtn/ref/ndc10/ndc8.html - ndc81" xr:uid="{00000000-0004-0000-0800-00006E000000}"/>
    <hyperlink ref="B115" r:id="rId91" location="ndc31" display="http://www.asahi-net.or.jp/~ax2s-kmtn/ref/ndc10/ndc3.html - ndc31" xr:uid="{00000000-0004-0000-0800-00006F000000}"/>
    <hyperlink ref="B309" r:id="rId92" location="ndc65" display="http://www.asahi-net.or.jp/~ax2s-kmtn/ref/ndc10/ndc6.html - ndc65" xr:uid="{00000000-0004-0000-0800-000070000000}"/>
    <hyperlink ref="B206" r:id="rId93" location="ndc45" display="ndc45" xr:uid="{00000000-0004-0000-0800-000071000000}"/>
    <hyperlink ref="B147" r:id="rId94" location="ndc36" display="http://www.asahi-net.or.jp/~ax2s-kmtn/ref/ndc10/ndc3.html - ndc36" xr:uid="{00000000-0004-0000-0800-000072000000}"/>
    <hyperlink ref="B126" r:id="rId95" location="ndc33" display="http://www.asahi-net.or.jp/~ax2s-kmtn/ref/ndc10/ndc3.html - ndc33" xr:uid="{00000000-0004-0000-0800-000073000000}"/>
    <hyperlink ref="B265" r:id="rId96" location="ndc54" display="ndc54" xr:uid="{00000000-0004-0000-0800-000074000000}"/>
    <hyperlink ref="B279" r:id="rId97" location="ndc57" display="http://www.asahi-net.or.jp/~ax2s-kmtn/ref/ndc10/ndc5.html - ndc57" xr:uid="{00000000-0004-0000-0800-000075000000}"/>
    <hyperlink ref="B246" r:id="rId98" location="ndc49" display="http://www.asahi-net.or.jp/~ax2s-kmtn/ref/ndc10/ndc4.html - ndc49" xr:uid="{00000000-0004-0000-0800-000077000000}"/>
    <hyperlink ref="B201" r:id="rId99" location="ndc43" display="ndc43" xr:uid="{00000000-0004-0000-0800-000079000000}"/>
    <hyperlink ref="B237" r:id="rId100" location="ndc41" display="http://www.asahi-net.or.jp/~ax2s-kmtn/ref/ndc10/ndc4.html - ndc41" xr:uid="{00000000-0004-0000-0800-00007B000000}"/>
    <hyperlink ref="B238" r:id="rId101" location="ndc42" display="http://www.asahi-net.or.jp/~ax2s-kmtn/ref/ndc10/ndc4.html - ndc42" xr:uid="{00000000-0004-0000-0800-00007C000000}"/>
    <hyperlink ref="B240" r:id="rId102" location="ndc43" display="ndc43" xr:uid="{00000000-0004-0000-0800-00007D000000}"/>
    <hyperlink ref="B242" r:id="rId103" location="ndc44" display="http://www.asahi-net.or.jp/~ax2s-kmtn/ref/ndc10/ndc4.html - ndc44" xr:uid="{00000000-0004-0000-0800-00007E000000}"/>
    <hyperlink ref="B243" r:id="rId104" location="ndc45" display="ndc45" xr:uid="{00000000-0004-0000-0800-00007F000000}"/>
    <hyperlink ref="B241" r:id="rId105" location="ndc44" display="http://www.asahi-net.or.jp/~ax2s-kmtn/ref/ndc10/ndc4.html - ndc44" xr:uid="{00000000-0004-0000-0800-000080000000}"/>
    <hyperlink ref="B245" r:id="rId106" location="ndc45" display="ndc45" xr:uid="{00000000-0004-0000-0800-000081000000}"/>
    <hyperlink ref="B244" r:id="rId107" location="ndc45" display="ndc45" xr:uid="{00000000-0004-0000-0800-000082000000}"/>
    <hyperlink ref="B239" r:id="rId108" location="ndc43" display="ndc43" xr:uid="{00000000-0004-0000-0800-000083000000}"/>
    <hyperlink ref="B260" r:id="rId109" location="ndc52" display="ndc52" xr:uid="{00000000-0004-0000-0800-000086000000}"/>
    <hyperlink ref="B293" r:id="rId110" location="ndc61" display="http://www.asahi-net.or.jp/~ax2s-kmtn/ref/ndc10/ndc6.html - ndc61" xr:uid="{00000000-0004-0000-0800-000087000000}"/>
    <hyperlink ref="B216" r:id="rId111" display="http://www.asahi-net.or.jp/~ax2s-kmtn/ref/ndc10/ndc3.html" xr:uid="{CD0CE21F-086E-4F38-A115-5619183FA725}"/>
    <hyperlink ref="B157" r:id="rId112" location="ndc36" display="http://www.asahi-net.or.jp/~ax2s-kmtn/ref/ndc10/ndc3.html - ndc36" xr:uid="{6B8F8F40-8247-4F46-970A-C98FEC820B82}"/>
    <hyperlink ref="B148" r:id="rId113" location="ndc36" display="http://www.asahi-net.or.jp/~ax2s-kmtn/ref/ndc10/ndc3.html - ndc36" xr:uid="{F23C617B-8D89-41AF-B3AC-EF45C5C78D1A}"/>
    <hyperlink ref="B168" r:id="rId114" location="ndc38" display="http://www.asahi-net.or.jp/~ax2s-kmtn/ref/ndc10/ndc3.html - ndc38" xr:uid="{00000000-0004-0000-0800-000026000000}"/>
    <hyperlink ref="B253" r:id="rId115" location="ndc51" display="http://www.asahi-net.or.jp/~ax2s-kmtn/ref/ndc10/ndc5.html - ndc51" xr:uid="{F5D419BF-2E09-4D7B-8B18-D5C9443EA426}"/>
    <hyperlink ref="B128" r:id="rId116" location="ndc33" display="http://www.asahi-net.or.jp/~ax2s-kmtn/ref/ndc10/ndc3.html - ndc33" xr:uid="{FAE19B2D-180E-4BCE-B6F6-43D88A55DBA4}"/>
    <hyperlink ref="B130" r:id="rId117" location="ndc33" display="http://www.asahi-net.or.jp/~ax2s-kmtn/ref/ndc10/ndc3.html - ndc33" xr:uid="{8D17B126-3476-4A48-9EBF-3B6C4A42C8BE}"/>
    <hyperlink ref="B21" r:id="rId118" display="http://www.asahi-net.or.jp/~ax2s-kmtn/ref/ndc10/ndc1.html" xr:uid="{45CDACC4-07C4-4A92-BD94-4341CF2BD447}"/>
    <hyperlink ref="B35" r:id="rId119" location="ndc15" display="ndc15" xr:uid="{B44ABAA5-C3C9-4160-8F29-D837183944CD}"/>
    <hyperlink ref="B70" r:id="rId120" location="ndc22" display="ndc22" xr:uid="{20139EE8-B985-4B8A-9567-386E50547FAE}"/>
    <hyperlink ref="B80" r:id="rId121" location="ndc23" display="http://www.asahi-net.or.jp/~ax2s-kmtn/ref/ndc10/ndc2.html - ndc23" xr:uid="{11582121-C047-410D-B7C0-A8E2FE5BD00F}"/>
    <hyperlink ref="B81" r:id="rId122" location="ndc24" display="http://www.asahi-net.or.jp/~ax2s-kmtn/ref/ndc10/ndc2.html - ndc24" xr:uid="{793BD982-D7D4-4E83-81DB-7C04B8909A8A}"/>
    <hyperlink ref="B82" r:id="rId123" location="ndc25" display="http://www.asahi-net.or.jp/~ax2s-kmtn/ref/ndc10/ndc2.html - ndc25" xr:uid="{A9BD7A60-DE4B-43AD-9702-A10D7D98D912}"/>
    <hyperlink ref="B83" r:id="rId124" location="ndc26" display="http://www.asahi-net.or.jp/~ax2s-kmtn/ref/ndc10/ndc2.html - ndc26" xr:uid="{1D2A55A4-E239-4AF1-BA87-BB76563F485D}"/>
    <hyperlink ref="B84" r:id="rId125" location="ndc27" display="http://www.asahi-net.or.jp/~ax2s-kmtn/ref/ndc10/ndc2.html - ndc27" xr:uid="{2E7B8AE5-19A2-4292-B876-43AC9121A20D}"/>
    <hyperlink ref="B85" r:id="rId126" location="ndc28" display="http://www.asahi-net.or.jp/~ax2s-kmtn/ref/ndc10/ndc2.html - ndc28" xr:uid="{A6BC2E98-7556-4230-8E72-0490AF9777D8}"/>
  </hyperlinks>
  <pageMargins left="0.75" right="0.75" top="1" bottom="1" header="0.51200000000000001" footer="0.51200000000000001"/>
  <pageSetup paperSize="9" orientation="portrait" horizontalDpi="0" verticalDpi="0" r:id="rId127"/>
  <headerFooter alignWithMargins="0"/>
  <drawing r:id="rId128"/>
  <legacyDrawing r:id="rId12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
  <sheetViews>
    <sheetView workbookViewId="0">
      <selection activeCell="M37" sqref="M37"/>
    </sheetView>
  </sheetViews>
  <sheetFormatPr defaultRowHeight="13.5"/>
  <sheetData>
    <row r="1" spans="1:9">
      <c r="A1" t="s">
        <v>825</v>
      </c>
    </row>
    <row r="2" spans="1:9">
      <c r="A2" s="1" t="s">
        <v>1146</v>
      </c>
    </row>
    <row r="3" spans="1:9">
      <c r="A3" s="1" t="s">
        <v>826</v>
      </c>
    </row>
    <row r="5" spans="1:9">
      <c r="A5" t="s">
        <v>827</v>
      </c>
    </row>
    <row r="6" spans="1:9">
      <c r="A6" s="1" t="s">
        <v>828</v>
      </c>
    </row>
    <row r="9" spans="1:9">
      <c r="A9" t="s">
        <v>829</v>
      </c>
    </row>
    <row r="10" spans="1:9">
      <c r="A10" s="1" t="s">
        <v>830</v>
      </c>
    </row>
    <row r="11" spans="1:9">
      <c r="I11" s="1"/>
    </row>
  </sheetData>
  <sheetProtection sheet="1" objects="1" scenarios="1"/>
  <phoneticPr fontId="2"/>
  <hyperlinks>
    <hyperlink ref="A3" r:id="rId1" xr:uid="{00000000-0004-0000-0900-000000000000}"/>
    <hyperlink ref="A6" r:id="rId2" xr:uid="{00000000-0004-0000-0900-000001000000}"/>
    <hyperlink ref="A10" r:id="rId3" xr:uid="{00000000-0004-0000-0900-000002000000}"/>
    <hyperlink ref="A2" r:id="rId4" xr:uid="{00000000-0004-0000-0900-000003000000}"/>
  </hyperlinks>
  <pageMargins left="0.75" right="0.75" top="1" bottom="1" header="0.51200000000000001" footer="0.51200000000000001"/>
  <pageSetup paperSize="9" orientation="portrait" horizontalDpi="0" verticalDpi="0"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4"/>
  <sheetViews>
    <sheetView workbookViewId="0">
      <selection activeCell="D43" sqref="D43"/>
    </sheetView>
  </sheetViews>
  <sheetFormatPr defaultRowHeight="13.5"/>
  <sheetData>
    <row r="1" spans="1:1">
      <c r="A1" t="s">
        <v>808</v>
      </c>
    </row>
    <row r="3" spans="1:1">
      <c r="A3" t="s">
        <v>813</v>
      </c>
    </row>
    <row r="4" spans="1:1">
      <c r="A4" t="s">
        <v>809</v>
      </c>
    </row>
    <row r="5" spans="1:1">
      <c r="A5" t="s">
        <v>814</v>
      </c>
    </row>
    <row r="6" spans="1:1">
      <c r="A6" t="s">
        <v>822</v>
      </c>
    </row>
    <row r="7" spans="1:1">
      <c r="A7" t="s">
        <v>824</v>
      </c>
    </row>
    <row r="8" spans="1:1">
      <c r="A8" t="s">
        <v>810</v>
      </c>
    </row>
    <row r="9" spans="1:1">
      <c r="A9" t="s">
        <v>821</v>
      </c>
    </row>
    <row r="10" spans="1:1">
      <c r="A10" t="s">
        <v>823</v>
      </c>
    </row>
    <row r="11" spans="1:1">
      <c r="A11" t="s">
        <v>832</v>
      </c>
    </row>
    <row r="12" spans="1:1">
      <c r="A12" t="s">
        <v>816</v>
      </c>
    </row>
    <row r="13" spans="1:1">
      <c r="A13" t="s">
        <v>811</v>
      </c>
    </row>
    <row r="14" spans="1:1">
      <c r="A14" t="s">
        <v>831</v>
      </c>
    </row>
  </sheetData>
  <sheetProtection sheet="1" objects="1" scenarios="1"/>
  <phoneticPr fontId="2"/>
  <pageMargins left="0.75" right="0.75" top="1" bottom="1" header="0.51200000000000001" footer="0.5120000000000000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
  <sheetViews>
    <sheetView workbookViewId="0">
      <selection activeCell="B1" sqref="B1:B65536"/>
    </sheetView>
  </sheetViews>
  <sheetFormatPr defaultRowHeight="13.5"/>
  <cols>
    <col min="1" max="1" width="11.75" customWidth="1"/>
    <col min="2" max="2" width="12.375" bestFit="1" customWidth="1"/>
  </cols>
  <sheetData>
    <row r="2" spans="1:2">
      <c r="A2" t="s">
        <v>901</v>
      </c>
      <c r="B2" t="s">
        <v>902</v>
      </c>
    </row>
    <row r="3" spans="1:2">
      <c r="A3" t="s">
        <v>903</v>
      </c>
      <c r="B3" t="s">
        <v>904</v>
      </c>
    </row>
  </sheetData>
  <sheetProtection sheet="1" objects="1" scenarios="1"/>
  <phoneticPr fontId="2"/>
  <pageMargins left="0.75" right="0.75" top="1" bottom="1" header="0.51200000000000001" footer="0.51200000000000001"/>
  <pageSetup paperSize="9" orientation="portrait"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B8763-E61A-4CAA-B72C-831DABC0C967}">
  <dimension ref="A3:B7"/>
  <sheetViews>
    <sheetView workbookViewId="0">
      <selection activeCell="K14" sqref="K14"/>
    </sheetView>
  </sheetViews>
  <sheetFormatPr defaultRowHeight="13.5"/>
  <cols>
    <col min="1" max="1" width="11.25" style="182" bestFit="1" customWidth="1"/>
    <col min="2" max="2" width="9.375" style="182" bestFit="1" customWidth="1"/>
    <col min="3" max="16384" width="9" style="182"/>
  </cols>
  <sheetData>
    <row r="3" spans="1:2">
      <c r="A3" s="182" t="s">
        <v>2773</v>
      </c>
      <c r="B3" s="182" t="s">
        <v>2774</v>
      </c>
    </row>
    <row r="4" spans="1:2">
      <c r="A4" s="183">
        <v>2017</v>
      </c>
      <c r="B4" s="182">
        <v>13</v>
      </c>
    </row>
    <row r="5" spans="1:2">
      <c r="A5" s="183">
        <v>2018</v>
      </c>
      <c r="B5" s="182">
        <v>32</v>
      </c>
    </row>
    <row r="6" spans="1:2">
      <c r="A6" s="183"/>
      <c r="B6" s="182">
        <v>129</v>
      </c>
    </row>
    <row r="7" spans="1:2">
      <c r="A7" s="183" t="s">
        <v>386</v>
      </c>
      <c r="B7" s="182">
        <v>174</v>
      </c>
    </row>
  </sheetData>
  <sheetProtection sheet="1" objects="1" scenarios="1"/>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08B0B-9C9A-4201-9068-C7AA4E3ECCC7}">
  <dimension ref="A1:B175"/>
  <sheetViews>
    <sheetView workbookViewId="0">
      <selection activeCell="K14" sqref="K14"/>
    </sheetView>
  </sheetViews>
  <sheetFormatPr defaultRowHeight="13.5"/>
  <cols>
    <col min="1" max="16384" width="9" style="182"/>
  </cols>
  <sheetData>
    <row r="1" spans="1:2">
      <c r="A1" s="184" t="s">
        <v>896</v>
      </c>
      <c r="B1" s="185" t="s">
        <v>2775</v>
      </c>
    </row>
    <row r="2" spans="1:2">
      <c r="A2" s="186"/>
      <c r="B2" s="187" t="str">
        <f>IF(A2="","",YEAR(A2))</f>
        <v/>
      </c>
    </row>
    <row r="3" spans="1:2">
      <c r="A3" s="186"/>
      <c r="B3" s="187" t="str">
        <f t="shared" ref="B3:B66" si="0">IF(A3="","",YEAR(A3))</f>
        <v/>
      </c>
    </row>
    <row r="4" spans="1:2">
      <c r="A4" s="186"/>
      <c r="B4" s="187" t="str">
        <f t="shared" si="0"/>
        <v/>
      </c>
    </row>
    <row r="5" spans="1:2">
      <c r="A5" s="186"/>
      <c r="B5" s="187" t="str">
        <f t="shared" si="0"/>
        <v/>
      </c>
    </row>
    <row r="6" spans="1:2">
      <c r="A6" s="186"/>
      <c r="B6" s="187" t="str">
        <f t="shared" si="0"/>
        <v/>
      </c>
    </row>
    <row r="7" spans="1:2">
      <c r="A7" s="186"/>
      <c r="B7" s="187" t="str">
        <f t="shared" si="0"/>
        <v/>
      </c>
    </row>
    <row r="8" spans="1:2">
      <c r="A8" s="186"/>
      <c r="B8" s="187" t="str">
        <f t="shared" si="0"/>
        <v/>
      </c>
    </row>
    <row r="9" spans="1:2">
      <c r="A9" s="186">
        <v>43286</v>
      </c>
      <c r="B9" s="187">
        <f t="shared" si="0"/>
        <v>2018</v>
      </c>
    </row>
    <row r="10" spans="1:2">
      <c r="A10" s="186"/>
      <c r="B10" s="187" t="str">
        <f t="shared" si="0"/>
        <v/>
      </c>
    </row>
    <row r="11" spans="1:2">
      <c r="A11" s="186"/>
      <c r="B11" s="187" t="str">
        <f t="shared" si="0"/>
        <v/>
      </c>
    </row>
    <row r="12" spans="1:2">
      <c r="A12" s="186"/>
      <c r="B12" s="187" t="str">
        <f t="shared" si="0"/>
        <v/>
      </c>
    </row>
    <row r="13" spans="1:2">
      <c r="A13" s="186"/>
      <c r="B13" s="187" t="str">
        <f t="shared" si="0"/>
        <v/>
      </c>
    </row>
    <row r="14" spans="1:2">
      <c r="A14" s="186"/>
      <c r="B14" s="187" t="str">
        <f t="shared" si="0"/>
        <v/>
      </c>
    </row>
    <row r="15" spans="1:2">
      <c r="A15" s="186"/>
      <c r="B15" s="187" t="str">
        <f t="shared" si="0"/>
        <v/>
      </c>
    </row>
    <row r="16" spans="1:2">
      <c r="A16" s="186"/>
      <c r="B16" s="187" t="str">
        <f t="shared" si="0"/>
        <v/>
      </c>
    </row>
    <row r="17" spans="1:2">
      <c r="A17" s="186"/>
      <c r="B17" s="187" t="str">
        <f t="shared" si="0"/>
        <v/>
      </c>
    </row>
    <row r="18" spans="1:2">
      <c r="A18" s="186"/>
      <c r="B18" s="187" t="str">
        <f t="shared" si="0"/>
        <v/>
      </c>
    </row>
    <row r="19" spans="1:2">
      <c r="A19" s="186"/>
      <c r="B19" s="187" t="str">
        <f t="shared" si="0"/>
        <v/>
      </c>
    </row>
    <row r="20" spans="1:2">
      <c r="A20" s="186"/>
      <c r="B20" s="187" t="str">
        <f t="shared" si="0"/>
        <v/>
      </c>
    </row>
    <row r="21" spans="1:2">
      <c r="A21" s="186"/>
      <c r="B21" s="187" t="str">
        <f t="shared" si="0"/>
        <v/>
      </c>
    </row>
    <row r="22" spans="1:2">
      <c r="A22" s="186"/>
      <c r="B22" s="187" t="str">
        <f t="shared" si="0"/>
        <v/>
      </c>
    </row>
    <row r="23" spans="1:2">
      <c r="A23" s="186"/>
      <c r="B23" s="187" t="str">
        <f t="shared" si="0"/>
        <v/>
      </c>
    </row>
    <row r="24" spans="1:2">
      <c r="A24" s="186"/>
      <c r="B24" s="187" t="str">
        <f t="shared" si="0"/>
        <v/>
      </c>
    </row>
    <row r="25" spans="1:2">
      <c r="A25" s="186"/>
      <c r="B25" s="187" t="str">
        <f t="shared" si="0"/>
        <v/>
      </c>
    </row>
    <row r="26" spans="1:2">
      <c r="A26" s="186"/>
      <c r="B26" s="187" t="str">
        <f t="shared" si="0"/>
        <v/>
      </c>
    </row>
    <row r="27" spans="1:2">
      <c r="A27" s="186"/>
      <c r="B27" s="187" t="str">
        <f t="shared" si="0"/>
        <v/>
      </c>
    </row>
    <row r="28" spans="1:2">
      <c r="A28" s="186"/>
      <c r="B28" s="187" t="str">
        <f t="shared" si="0"/>
        <v/>
      </c>
    </row>
    <row r="29" spans="1:2">
      <c r="A29" s="186"/>
      <c r="B29" s="187" t="str">
        <f t="shared" si="0"/>
        <v/>
      </c>
    </row>
    <row r="30" spans="1:2">
      <c r="A30" s="186"/>
      <c r="B30" s="187" t="str">
        <f t="shared" si="0"/>
        <v/>
      </c>
    </row>
    <row r="31" spans="1:2">
      <c r="A31" s="186"/>
      <c r="B31" s="187" t="str">
        <f t="shared" si="0"/>
        <v/>
      </c>
    </row>
    <row r="32" spans="1:2">
      <c r="A32" s="186"/>
      <c r="B32" s="187" t="str">
        <f t="shared" si="0"/>
        <v/>
      </c>
    </row>
    <row r="33" spans="1:2">
      <c r="A33" s="186"/>
      <c r="B33" s="187" t="str">
        <f t="shared" si="0"/>
        <v/>
      </c>
    </row>
    <row r="34" spans="1:2">
      <c r="A34" s="186"/>
      <c r="B34" s="187" t="str">
        <f t="shared" si="0"/>
        <v/>
      </c>
    </row>
    <row r="35" spans="1:2">
      <c r="A35" s="186"/>
      <c r="B35" s="187" t="str">
        <f t="shared" si="0"/>
        <v/>
      </c>
    </row>
    <row r="36" spans="1:2">
      <c r="A36" s="186"/>
      <c r="B36" s="187" t="str">
        <f t="shared" si="0"/>
        <v/>
      </c>
    </row>
    <row r="37" spans="1:2">
      <c r="A37" s="186"/>
      <c r="B37" s="187" t="str">
        <f t="shared" si="0"/>
        <v/>
      </c>
    </row>
    <row r="38" spans="1:2">
      <c r="A38" s="186">
        <v>43195</v>
      </c>
      <c r="B38" s="187">
        <f t="shared" si="0"/>
        <v>2018</v>
      </c>
    </row>
    <row r="39" spans="1:2">
      <c r="A39" s="186"/>
      <c r="B39" s="187" t="str">
        <f t="shared" si="0"/>
        <v/>
      </c>
    </row>
    <row r="40" spans="1:2">
      <c r="A40" s="186"/>
      <c r="B40" s="187" t="str">
        <f t="shared" si="0"/>
        <v/>
      </c>
    </row>
    <row r="41" spans="1:2">
      <c r="A41" s="186"/>
      <c r="B41" s="187" t="str">
        <f t="shared" si="0"/>
        <v/>
      </c>
    </row>
    <row r="42" spans="1:2">
      <c r="A42" s="186"/>
      <c r="B42" s="187" t="str">
        <f t="shared" si="0"/>
        <v/>
      </c>
    </row>
    <row r="43" spans="1:2">
      <c r="A43" s="186"/>
      <c r="B43" s="187" t="str">
        <f t="shared" si="0"/>
        <v/>
      </c>
    </row>
    <row r="44" spans="1:2">
      <c r="A44" s="186"/>
      <c r="B44" s="187" t="str">
        <f t="shared" si="0"/>
        <v/>
      </c>
    </row>
    <row r="45" spans="1:2">
      <c r="A45" s="186"/>
      <c r="B45" s="187" t="str">
        <f t="shared" si="0"/>
        <v/>
      </c>
    </row>
    <row r="46" spans="1:2">
      <c r="A46" s="186"/>
      <c r="B46" s="187" t="str">
        <f t="shared" si="0"/>
        <v/>
      </c>
    </row>
    <row r="47" spans="1:2">
      <c r="A47" s="186"/>
      <c r="B47" s="187" t="str">
        <f t="shared" si="0"/>
        <v/>
      </c>
    </row>
    <row r="48" spans="1:2">
      <c r="A48" s="186"/>
      <c r="B48" s="187" t="str">
        <f t="shared" si="0"/>
        <v/>
      </c>
    </row>
    <row r="49" spans="1:2">
      <c r="A49" s="186"/>
      <c r="B49" s="187" t="str">
        <f t="shared" si="0"/>
        <v/>
      </c>
    </row>
    <row r="50" spans="1:2">
      <c r="A50" s="186">
        <v>43076</v>
      </c>
      <c r="B50" s="187">
        <f t="shared" si="0"/>
        <v>2017</v>
      </c>
    </row>
    <row r="51" spans="1:2">
      <c r="A51" s="186">
        <v>43076</v>
      </c>
      <c r="B51" s="187">
        <f t="shared" si="0"/>
        <v>2017</v>
      </c>
    </row>
    <row r="52" spans="1:2">
      <c r="A52" s="186"/>
      <c r="B52" s="187" t="str">
        <f t="shared" si="0"/>
        <v/>
      </c>
    </row>
    <row r="53" spans="1:2">
      <c r="A53" s="186"/>
      <c r="B53" s="187" t="str">
        <f t="shared" si="0"/>
        <v/>
      </c>
    </row>
    <row r="54" spans="1:2">
      <c r="A54" s="186"/>
      <c r="B54" s="187" t="str">
        <f t="shared" si="0"/>
        <v/>
      </c>
    </row>
    <row r="55" spans="1:2">
      <c r="A55" s="186"/>
      <c r="B55" s="187" t="str">
        <f t="shared" si="0"/>
        <v/>
      </c>
    </row>
    <row r="56" spans="1:2">
      <c r="A56" s="186"/>
      <c r="B56" s="187" t="str">
        <f t="shared" si="0"/>
        <v/>
      </c>
    </row>
    <row r="57" spans="1:2">
      <c r="A57" s="186"/>
      <c r="B57" s="187" t="str">
        <f t="shared" si="0"/>
        <v/>
      </c>
    </row>
    <row r="58" spans="1:2">
      <c r="A58" s="186"/>
      <c r="B58" s="187" t="str">
        <f t="shared" si="0"/>
        <v/>
      </c>
    </row>
    <row r="59" spans="1:2">
      <c r="A59" s="186"/>
      <c r="B59" s="187" t="str">
        <f t="shared" si="0"/>
        <v/>
      </c>
    </row>
    <row r="60" spans="1:2">
      <c r="A60" s="186"/>
      <c r="B60" s="187" t="str">
        <f t="shared" si="0"/>
        <v/>
      </c>
    </row>
    <row r="61" spans="1:2">
      <c r="A61" s="186"/>
      <c r="B61" s="187" t="str">
        <f t="shared" si="0"/>
        <v/>
      </c>
    </row>
    <row r="62" spans="1:2">
      <c r="A62" s="186"/>
      <c r="B62" s="187" t="str">
        <f t="shared" si="0"/>
        <v/>
      </c>
    </row>
    <row r="63" spans="1:2">
      <c r="A63" s="186"/>
      <c r="B63" s="187" t="str">
        <f t="shared" si="0"/>
        <v/>
      </c>
    </row>
    <row r="64" spans="1:2">
      <c r="A64" s="186"/>
      <c r="B64" s="187" t="str">
        <f t="shared" si="0"/>
        <v/>
      </c>
    </row>
    <row r="65" spans="1:2">
      <c r="A65" s="186"/>
      <c r="B65" s="187" t="str">
        <f t="shared" si="0"/>
        <v/>
      </c>
    </row>
    <row r="66" spans="1:2">
      <c r="A66" s="186"/>
      <c r="B66" s="187" t="str">
        <f t="shared" si="0"/>
        <v/>
      </c>
    </row>
    <row r="67" spans="1:2">
      <c r="A67" s="186"/>
      <c r="B67" s="187" t="str">
        <f t="shared" ref="B67:B130" si="1">IF(A67="","",YEAR(A67))</f>
        <v/>
      </c>
    </row>
    <row r="68" spans="1:2">
      <c r="A68" s="186"/>
      <c r="B68" s="187" t="str">
        <f t="shared" si="1"/>
        <v/>
      </c>
    </row>
    <row r="69" spans="1:2">
      <c r="A69" s="186"/>
      <c r="B69" s="187" t="str">
        <f t="shared" si="1"/>
        <v/>
      </c>
    </row>
    <row r="70" spans="1:2">
      <c r="A70" s="186"/>
      <c r="B70" s="187" t="str">
        <f t="shared" si="1"/>
        <v/>
      </c>
    </row>
    <row r="71" spans="1:2">
      <c r="A71" s="186"/>
      <c r="B71" s="187" t="str">
        <f t="shared" si="1"/>
        <v/>
      </c>
    </row>
    <row r="72" spans="1:2">
      <c r="A72" s="186">
        <v>43286</v>
      </c>
      <c r="B72" s="187">
        <f t="shared" si="1"/>
        <v>2018</v>
      </c>
    </row>
    <row r="73" spans="1:2">
      <c r="A73" s="186">
        <v>43286</v>
      </c>
      <c r="B73" s="187">
        <f t="shared" si="1"/>
        <v>2018</v>
      </c>
    </row>
    <row r="74" spans="1:2">
      <c r="A74" s="186"/>
      <c r="B74" s="187" t="str">
        <f t="shared" si="1"/>
        <v/>
      </c>
    </row>
    <row r="75" spans="1:2">
      <c r="A75" s="186"/>
      <c r="B75" s="187" t="str">
        <f t="shared" si="1"/>
        <v/>
      </c>
    </row>
    <row r="76" spans="1:2">
      <c r="A76" s="186"/>
      <c r="B76" s="187" t="str">
        <f t="shared" si="1"/>
        <v/>
      </c>
    </row>
    <row r="77" spans="1:2">
      <c r="A77" s="186"/>
      <c r="B77" s="187" t="str">
        <f t="shared" si="1"/>
        <v/>
      </c>
    </row>
    <row r="78" spans="1:2">
      <c r="A78" s="186"/>
      <c r="B78" s="187" t="str">
        <f t="shared" si="1"/>
        <v/>
      </c>
    </row>
    <row r="79" spans="1:2">
      <c r="A79" s="186">
        <v>43076</v>
      </c>
      <c r="B79" s="187">
        <f t="shared" si="1"/>
        <v>2017</v>
      </c>
    </row>
    <row r="80" spans="1:2">
      <c r="A80" s="186">
        <v>43041</v>
      </c>
      <c r="B80" s="187">
        <f t="shared" si="1"/>
        <v>2017</v>
      </c>
    </row>
    <row r="81" spans="1:2">
      <c r="A81" s="186">
        <v>43041</v>
      </c>
      <c r="B81" s="187">
        <f t="shared" si="1"/>
        <v>2017</v>
      </c>
    </row>
    <row r="82" spans="1:2">
      <c r="A82" s="186">
        <v>42888</v>
      </c>
      <c r="B82" s="187">
        <f t="shared" si="1"/>
        <v>2017</v>
      </c>
    </row>
    <row r="83" spans="1:2">
      <c r="A83" s="186"/>
      <c r="B83" s="187" t="str">
        <f t="shared" si="1"/>
        <v/>
      </c>
    </row>
    <row r="84" spans="1:2">
      <c r="A84" s="186"/>
      <c r="B84" s="187" t="str">
        <f t="shared" si="1"/>
        <v/>
      </c>
    </row>
    <row r="85" spans="1:2">
      <c r="A85" s="186"/>
      <c r="B85" s="187" t="str">
        <f t="shared" si="1"/>
        <v/>
      </c>
    </row>
    <row r="86" spans="1:2">
      <c r="A86" s="186"/>
      <c r="B86" s="187" t="str">
        <f t="shared" si="1"/>
        <v/>
      </c>
    </row>
    <row r="87" spans="1:2">
      <c r="A87" s="186"/>
      <c r="B87" s="187" t="str">
        <f t="shared" si="1"/>
        <v/>
      </c>
    </row>
    <row r="88" spans="1:2">
      <c r="A88" s="186"/>
      <c r="B88" s="187" t="str">
        <f t="shared" si="1"/>
        <v/>
      </c>
    </row>
    <row r="89" spans="1:2">
      <c r="A89" s="186">
        <v>42768</v>
      </c>
      <c r="B89" s="187">
        <f t="shared" si="1"/>
        <v>2017</v>
      </c>
    </row>
    <row r="90" spans="1:2">
      <c r="A90" s="186"/>
      <c r="B90" s="187" t="str">
        <f t="shared" si="1"/>
        <v/>
      </c>
    </row>
    <row r="91" spans="1:2">
      <c r="A91" s="186">
        <v>43258</v>
      </c>
      <c r="B91" s="187">
        <f t="shared" si="1"/>
        <v>2018</v>
      </c>
    </row>
    <row r="92" spans="1:2">
      <c r="A92" s="186"/>
      <c r="B92" s="187" t="str">
        <f t="shared" si="1"/>
        <v/>
      </c>
    </row>
    <row r="93" spans="1:2">
      <c r="A93" s="186">
        <v>43023</v>
      </c>
      <c r="B93" s="187">
        <f t="shared" si="1"/>
        <v>2017</v>
      </c>
    </row>
    <row r="94" spans="1:2">
      <c r="A94" s="186">
        <v>43258</v>
      </c>
      <c r="B94" s="187">
        <f t="shared" si="1"/>
        <v>2018</v>
      </c>
    </row>
    <row r="95" spans="1:2">
      <c r="A95" s="186">
        <v>42768</v>
      </c>
      <c r="B95" s="187">
        <f t="shared" si="1"/>
        <v>2017</v>
      </c>
    </row>
    <row r="96" spans="1:2">
      <c r="A96" s="186"/>
      <c r="B96" s="187" t="str">
        <f t="shared" si="1"/>
        <v/>
      </c>
    </row>
    <row r="97" spans="1:2">
      <c r="A97" s="186"/>
      <c r="B97" s="187" t="str">
        <f t="shared" si="1"/>
        <v/>
      </c>
    </row>
    <row r="98" spans="1:2">
      <c r="A98" s="186"/>
      <c r="B98" s="187" t="str">
        <f t="shared" si="1"/>
        <v/>
      </c>
    </row>
    <row r="99" spans="1:2">
      <c r="A99" s="186">
        <v>43286</v>
      </c>
      <c r="B99" s="187">
        <f t="shared" si="1"/>
        <v>2018</v>
      </c>
    </row>
    <row r="100" spans="1:2">
      <c r="A100" s="186"/>
      <c r="B100" s="187" t="str">
        <f t="shared" si="1"/>
        <v/>
      </c>
    </row>
    <row r="101" spans="1:2">
      <c r="A101" s="186">
        <v>42866</v>
      </c>
      <c r="B101" s="187">
        <f t="shared" si="1"/>
        <v>2017</v>
      </c>
    </row>
    <row r="102" spans="1:2">
      <c r="A102" s="186">
        <v>42866</v>
      </c>
      <c r="B102" s="187">
        <f t="shared" si="1"/>
        <v>2017</v>
      </c>
    </row>
    <row r="103" spans="1:2">
      <c r="A103" s="186">
        <v>43041</v>
      </c>
      <c r="B103" s="187">
        <f t="shared" si="1"/>
        <v>2017</v>
      </c>
    </row>
    <row r="104" spans="1:2">
      <c r="A104" s="186">
        <v>42927</v>
      </c>
      <c r="B104" s="187">
        <f t="shared" si="1"/>
        <v>2017</v>
      </c>
    </row>
    <row r="105" spans="1:2">
      <c r="A105" s="186"/>
      <c r="B105" s="187" t="str">
        <f t="shared" si="1"/>
        <v/>
      </c>
    </row>
    <row r="106" spans="1:2">
      <c r="A106" s="186"/>
      <c r="B106" s="187" t="str">
        <f t="shared" si="1"/>
        <v/>
      </c>
    </row>
    <row r="107" spans="1:2">
      <c r="A107" s="186"/>
      <c r="B107" s="187" t="str">
        <f t="shared" si="1"/>
        <v/>
      </c>
    </row>
    <row r="108" spans="1:2">
      <c r="A108" s="186">
        <v>43227</v>
      </c>
      <c r="B108" s="187">
        <f t="shared" si="1"/>
        <v>2018</v>
      </c>
    </row>
    <row r="109" spans="1:2">
      <c r="A109" s="186"/>
      <c r="B109" s="187" t="str">
        <f t="shared" si="1"/>
        <v/>
      </c>
    </row>
    <row r="110" spans="1:2">
      <c r="A110" s="186"/>
      <c r="B110" s="187" t="str">
        <f t="shared" si="1"/>
        <v/>
      </c>
    </row>
    <row r="111" spans="1:2">
      <c r="A111" s="186"/>
      <c r="B111" s="187" t="str">
        <f t="shared" si="1"/>
        <v/>
      </c>
    </row>
    <row r="112" spans="1:2">
      <c r="A112" s="186"/>
      <c r="B112" s="187" t="str">
        <f t="shared" si="1"/>
        <v/>
      </c>
    </row>
    <row r="113" spans="1:2">
      <c r="A113" s="186">
        <v>43377</v>
      </c>
      <c r="B113" s="187">
        <f t="shared" si="1"/>
        <v>2018</v>
      </c>
    </row>
    <row r="114" spans="1:2">
      <c r="A114" s="186">
        <v>43349</v>
      </c>
      <c r="B114" s="187">
        <f t="shared" si="1"/>
        <v>2018</v>
      </c>
    </row>
    <row r="115" spans="1:2">
      <c r="A115" s="186">
        <v>43195</v>
      </c>
      <c r="B115" s="187">
        <f t="shared" si="1"/>
        <v>2018</v>
      </c>
    </row>
    <row r="116" spans="1:2">
      <c r="A116" s="186">
        <v>43195</v>
      </c>
      <c r="B116" s="187">
        <f t="shared" si="1"/>
        <v>2018</v>
      </c>
    </row>
    <row r="117" spans="1:2">
      <c r="A117" s="186">
        <v>43160</v>
      </c>
      <c r="B117" s="187">
        <f t="shared" si="1"/>
        <v>2018</v>
      </c>
    </row>
    <row r="118" spans="1:2">
      <c r="A118" s="186"/>
      <c r="B118" s="187" t="str">
        <f t="shared" si="1"/>
        <v/>
      </c>
    </row>
    <row r="119" spans="1:2">
      <c r="A119" s="186">
        <v>43160</v>
      </c>
      <c r="B119" s="187">
        <f t="shared" si="1"/>
        <v>2018</v>
      </c>
    </row>
    <row r="120" spans="1:2">
      <c r="A120" s="186">
        <v>43132</v>
      </c>
      <c r="B120" s="187">
        <f t="shared" si="1"/>
        <v>2018</v>
      </c>
    </row>
    <row r="121" spans="1:2">
      <c r="A121" s="186"/>
      <c r="B121" s="187" t="str">
        <f t="shared" si="1"/>
        <v/>
      </c>
    </row>
    <row r="122" spans="1:2">
      <c r="A122" s="186"/>
      <c r="B122" s="187" t="str">
        <f t="shared" si="1"/>
        <v/>
      </c>
    </row>
    <row r="123" spans="1:2">
      <c r="A123" s="186"/>
      <c r="B123" s="187" t="str">
        <f t="shared" si="1"/>
        <v/>
      </c>
    </row>
    <row r="124" spans="1:2">
      <c r="A124" s="186"/>
      <c r="B124" s="187" t="str">
        <f t="shared" si="1"/>
        <v/>
      </c>
    </row>
    <row r="125" spans="1:2">
      <c r="A125" s="186">
        <v>43132</v>
      </c>
      <c r="B125" s="187">
        <f t="shared" si="1"/>
        <v>2018</v>
      </c>
    </row>
    <row r="126" spans="1:2">
      <c r="A126" s="186"/>
      <c r="B126" s="187" t="str">
        <f t="shared" si="1"/>
        <v/>
      </c>
    </row>
    <row r="127" spans="1:2">
      <c r="A127" s="186">
        <v>43349</v>
      </c>
      <c r="B127" s="187">
        <f t="shared" si="1"/>
        <v>2018</v>
      </c>
    </row>
    <row r="128" spans="1:2">
      <c r="A128" s="186">
        <v>43349</v>
      </c>
      <c r="B128" s="187">
        <f t="shared" si="1"/>
        <v>2018</v>
      </c>
    </row>
    <row r="129" spans="1:2">
      <c r="A129" s="186"/>
      <c r="B129" s="187" t="str">
        <f t="shared" si="1"/>
        <v/>
      </c>
    </row>
    <row r="130" spans="1:2">
      <c r="A130" s="186"/>
      <c r="B130" s="187" t="str">
        <f t="shared" si="1"/>
        <v/>
      </c>
    </row>
    <row r="131" spans="1:2">
      <c r="A131" s="186">
        <v>43349</v>
      </c>
      <c r="B131" s="187">
        <f t="shared" ref="B131:B175" si="2">IF(A131="","",YEAR(A131))</f>
        <v>2018</v>
      </c>
    </row>
    <row r="132" spans="1:2">
      <c r="A132" s="186"/>
      <c r="B132" s="187" t="str">
        <f t="shared" si="2"/>
        <v/>
      </c>
    </row>
    <row r="133" spans="1:2">
      <c r="A133" s="186"/>
      <c r="B133" s="187" t="str">
        <f t="shared" si="2"/>
        <v/>
      </c>
    </row>
    <row r="134" spans="1:2">
      <c r="A134" s="186">
        <v>43349</v>
      </c>
      <c r="B134" s="187">
        <f t="shared" si="2"/>
        <v>2018</v>
      </c>
    </row>
    <row r="135" spans="1:2">
      <c r="A135" s="186"/>
      <c r="B135" s="187" t="str">
        <f t="shared" si="2"/>
        <v/>
      </c>
    </row>
    <row r="136" spans="1:2">
      <c r="A136" s="186">
        <v>43349</v>
      </c>
      <c r="B136" s="187">
        <f t="shared" si="2"/>
        <v>2018</v>
      </c>
    </row>
    <row r="137" spans="1:2">
      <c r="A137" s="186"/>
      <c r="B137" s="187" t="str">
        <f t="shared" si="2"/>
        <v/>
      </c>
    </row>
    <row r="138" spans="1:2">
      <c r="A138" s="186">
        <v>43349</v>
      </c>
      <c r="B138" s="187">
        <f t="shared" si="2"/>
        <v>2018</v>
      </c>
    </row>
    <row r="139" spans="1:2">
      <c r="A139" s="186">
        <v>43349</v>
      </c>
      <c r="B139" s="187">
        <f t="shared" si="2"/>
        <v>2018</v>
      </c>
    </row>
    <row r="140" spans="1:2">
      <c r="A140" s="186">
        <v>43349</v>
      </c>
      <c r="B140" s="187">
        <f t="shared" si="2"/>
        <v>2018</v>
      </c>
    </row>
    <row r="141" spans="1:2">
      <c r="A141" s="186">
        <v>43349</v>
      </c>
      <c r="B141" s="187">
        <f t="shared" si="2"/>
        <v>2018</v>
      </c>
    </row>
    <row r="142" spans="1:2">
      <c r="A142" s="186">
        <v>43349</v>
      </c>
      <c r="B142" s="187">
        <f t="shared" si="2"/>
        <v>2018</v>
      </c>
    </row>
    <row r="143" spans="1:2">
      <c r="A143" s="186">
        <v>43349</v>
      </c>
      <c r="B143" s="187">
        <f t="shared" si="2"/>
        <v>2018</v>
      </c>
    </row>
    <row r="144" spans="1:2">
      <c r="A144" s="186"/>
      <c r="B144" s="187" t="str">
        <f t="shared" si="2"/>
        <v/>
      </c>
    </row>
    <row r="145" spans="1:2">
      <c r="A145" s="186">
        <v>43377</v>
      </c>
      <c r="B145" s="187">
        <f t="shared" si="2"/>
        <v>2018</v>
      </c>
    </row>
    <row r="146" spans="1:2">
      <c r="A146" s="186">
        <v>43377</v>
      </c>
      <c r="B146" s="187">
        <f t="shared" si="2"/>
        <v>2018</v>
      </c>
    </row>
    <row r="147" spans="1:2">
      <c r="A147" s="186">
        <v>43349</v>
      </c>
      <c r="B147" s="187">
        <f t="shared" si="2"/>
        <v>2018</v>
      </c>
    </row>
    <row r="148" spans="1:2">
      <c r="A148" s="186"/>
      <c r="B148" s="187" t="str">
        <f t="shared" si="2"/>
        <v/>
      </c>
    </row>
    <row r="149" spans="1:2">
      <c r="A149" s="186">
        <v>43349</v>
      </c>
      <c r="B149" s="187">
        <f t="shared" si="2"/>
        <v>2018</v>
      </c>
    </row>
    <row r="150" spans="1:2">
      <c r="A150" s="186">
        <v>43405</v>
      </c>
      <c r="B150" s="187">
        <f t="shared" si="2"/>
        <v>2018</v>
      </c>
    </row>
    <row r="151" spans="1:2">
      <c r="A151" s="186"/>
      <c r="B151" s="187" t="str">
        <f t="shared" si="2"/>
        <v/>
      </c>
    </row>
    <row r="152" spans="1:2">
      <c r="A152" s="186"/>
      <c r="B152" s="187" t="str">
        <f t="shared" si="2"/>
        <v/>
      </c>
    </row>
    <row r="153" spans="1:2">
      <c r="A153" s="186"/>
      <c r="B153" s="187" t="str">
        <f t="shared" si="2"/>
        <v/>
      </c>
    </row>
    <row r="154" spans="1:2">
      <c r="A154" s="186"/>
      <c r="B154" s="187" t="str">
        <f t="shared" si="2"/>
        <v/>
      </c>
    </row>
    <row r="155" spans="1:2">
      <c r="A155" s="186"/>
      <c r="B155" s="187" t="str">
        <f t="shared" si="2"/>
        <v/>
      </c>
    </row>
    <row r="156" spans="1:2">
      <c r="A156" s="186"/>
      <c r="B156" s="187" t="str">
        <f t="shared" si="2"/>
        <v/>
      </c>
    </row>
    <row r="157" spans="1:2">
      <c r="A157" s="186"/>
      <c r="B157" s="187" t="str">
        <f t="shared" si="2"/>
        <v/>
      </c>
    </row>
    <row r="158" spans="1:2">
      <c r="A158" s="186"/>
      <c r="B158" s="187" t="str">
        <f t="shared" si="2"/>
        <v/>
      </c>
    </row>
    <row r="159" spans="1:2">
      <c r="A159" s="186"/>
      <c r="B159" s="187" t="str">
        <f t="shared" si="2"/>
        <v/>
      </c>
    </row>
    <row r="160" spans="1:2">
      <c r="A160" s="186"/>
      <c r="B160" s="187" t="str">
        <f t="shared" si="2"/>
        <v/>
      </c>
    </row>
    <row r="161" spans="1:2">
      <c r="A161" s="186"/>
      <c r="B161" s="187" t="str">
        <f t="shared" si="2"/>
        <v/>
      </c>
    </row>
    <row r="162" spans="1:2">
      <c r="A162" s="186"/>
      <c r="B162" s="187" t="str">
        <f t="shared" si="2"/>
        <v/>
      </c>
    </row>
    <row r="163" spans="1:2">
      <c r="A163" s="186"/>
      <c r="B163" s="187" t="str">
        <f t="shared" si="2"/>
        <v/>
      </c>
    </row>
    <row r="164" spans="1:2">
      <c r="A164" s="186"/>
      <c r="B164" s="187" t="str">
        <f t="shared" si="2"/>
        <v/>
      </c>
    </row>
    <row r="165" spans="1:2">
      <c r="A165" s="186"/>
      <c r="B165" s="187" t="str">
        <f t="shared" si="2"/>
        <v/>
      </c>
    </row>
    <row r="166" spans="1:2">
      <c r="A166" s="186"/>
      <c r="B166" s="187" t="str">
        <f t="shared" si="2"/>
        <v/>
      </c>
    </row>
    <row r="167" spans="1:2">
      <c r="A167" s="186"/>
      <c r="B167" s="187" t="str">
        <f t="shared" si="2"/>
        <v/>
      </c>
    </row>
    <row r="168" spans="1:2">
      <c r="A168" s="186"/>
      <c r="B168" s="187" t="str">
        <f t="shared" si="2"/>
        <v/>
      </c>
    </row>
    <row r="169" spans="1:2">
      <c r="A169" s="186"/>
      <c r="B169" s="187" t="str">
        <f t="shared" si="2"/>
        <v/>
      </c>
    </row>
    <row r="170" spans="1:2">
      <c r="A170" s="186"/>
      <c r="B170" s="187" t="str">
        <f t="shared" si="2"/>
        <v/>
      </c>
    </row>
    <row r="171" spans="1:2">
      <c r="A171" s="186"/>
      <c r="B171" s="187" t="str">
        <f t="shared" si="2"/>
        <v/>
      </c>
    </row>
    <row r="172" spans="1:2">
      <c r="A172" s="186"/>
      <c r="B172" s="187" t="str">
        <f t="shared" si="2"/>
        <v/>
      </c>
    </row>
    <row r="173" spans="1:2">
      <c r="A173" s="186"/>
      <c r="B173" s="187" t="str">
        <f t="shared" si="2"/>
        <v/>
      </c>
    </row>
    <row r="174" spans="1:2">
      <c r="A174" s="186"/>
      <c r="B174" s="187" t="str">
        <f t="shared" si="2"/>
        <v/>
      </c>
    </row>
    <row r="175" spans="1:2" ht="14.25" thickBot="1">
      <c r="A175" s="188"/>
      <c r="B175" s="189" t="str">
        <f t="shared" si="2"/>
        <v/>
      </c>
    </row>
  </sheetData>
  <sheetProtection sheet="1" objects="1" scenarios="1"/>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0"/>
  <sheetViews>
    <sheetView tabSelected="1" zoomScale="90" zoomScaleNormal="90" workbookViewId="0">
      <pane xSplit="6" ySplit="1" topLeftCell="G2" activePane="bottomRight" state="frozen"/>
      <selection pane="topRight" activeCell="F1" sqref="F1"/>
      <selection pane="bottomLeft" activeCell="A2" sqref="A2"/>
      <selection pane="bottomRight" activeCell="B9" sqref="B9"/>
    </sheetView>
  </sheetViews>
  <sheetFormatPr defaultRowHeight="13.5" outlineLevelRow="1" outlineLevelCol="2"/>
  <cols>
    <col min="1" max="1" width="3.5" style="2" hidden="1" customWidth="1" outlineLevel="2"/>
    <col min="2" max="2" width="3.625" style="2" customWidth="1" outlineLevel="1" collapsed="1"/>
    <col min="3" max="3" width="5.625" style="2" customWidth="1"/>
    <col min="4" max="5" width="4.625" style="2" customWidth="1"/>
    <col min="6" max="6" width="45.625" style="2" customWidth="1"/>
    <col min="7" max="7" width="22.625" style="2" customWidth="1"/>
    <col min="8" max="8" width="11.625" style="2" customWidth="1"/>
    <col min="9" max="9" width="5.625" style="2" customWidth="1"/>
    <col min="10" max="10" width="11.625" style="2" hidden="1" customWidth="1" outlineLevel="2"/>
    <col min="11" max="11" width="8.625" style="2" customWidth="1" outlineLevel="1" collapsed="1"/>
    <col min="12" max="13" width="8.625" style="2" customWidth="1" outlineLevel="1"/>
    <col min="14" max="16384" width="9" style="2"/>
  </cols>
  <sheetData>
    <row r="1" spans="1:13" ht="30" customHeight="1" thickBot="1">
      <c r="A1" s="49" t="s">
        <v>1001</v>
      </c>
      <c r="B1" s="52" t="s">
        <v>1901</v>
      </c>
      <c r="C1" s="6" t="s">
        <v>836</v>
      </c>
      <c r="D1" s="46" t="s">
        <v>2854</v>
      </c>
      <c r="E1" s="6" t="s">
        <v>835</v>
      </c>
      <c r="F1" s="7" t="s">
        <v>1002</v>
      </c>
      <c r="G1" s="6" t="s">
        <v>833</v>
      </c>
      <c r="H1" s="6" t="s">
        <v>845</v>
      </c>
      <c r="I1" s="6" t="s">
        <v>838</v>
      </c>
      <c r="J1" s="8" t="s">
        <v>895</v>
      </c>
      <c r="K1" s="9" t="s">
        <v>896</v>
      </c>
      <c r="L1" s="197" t="s">
        <v>950</v>
      </c>
      <c r="M1" s="198" t="s">
        <v>897</v>
      </c>
    </row>
    <row r="2" spans="1:13" ht="39.950000000000003" customHeight="1">
      <c r="A2" s="50">
        <f>IF(F2="","",ROW()-ROW(A$1))</f>
        <v>1</v>
      </c>
      <c r="B2" s="53">
        <f>IF(明細!D2="","",明細!D2)</f>
        <v>2</v>
      </c>
      <c r="C2" s="54" t="str">
        <f>IF(明細!A2="","",明細!A2)</f>
        <v>00-02</v>
      </c>
      <c r="D2" s="225" t="str">
        <f>IF(明細!W2="","",明細!W2)</f>
        <v>Ａ５
版</v>
      </c>
      <c r="E2" s="65" t="str">
        <f>IF(明細!B2="","",明細!B2)</f>
        <v>総合</v>
      </c>
      <c r="F2" s="19" t="str">
        <f>IF(明細!G2="",IF(明細!E2="","",明細!E2),IF(明細!E2="","",明細!E2)&amp;"
"&amp;明細!G2)</f>
        <v>地球白書
2000年･人間と環境への提言</v>
      </c>
      <c r="G2" s="20" t="str">
        <f>IF(明細!L2="","",明細!L2)&amp;IF(明細!M2="",""," 他")</f>
        <v>ﾚｽﾀｰ･R･ﾌﾞﾗｳﾝ編著</v>
      </c>
      <c r="H2" s="22" t="str">
        <f>IF(明細!O2="","",明細!O2)</f>
        <v>ダイヤモンド社</v>
      </c>
      <c r="I2" s="75">
        <f>IF(明細!R2="","",明細!R2)</f>
        <v>32191</v>
      </c>
      <c r="J2" s="190" t="str">
        <f>IF(明細!AE2="","",明細!AE2)</f>
        <v/>
      </c>
      <c r="K2" s="191" t="str">
        <f>IF(明細!AF2="","",明細!AF2)</f>
        <v/>
      </c>
      <c r="L2" s="199" t="str">
        <f>IF(明細!AG2="","",明細!AG2)</f>
        <v/>
      </c>
      <c r="M2" s="200" t="str">
        <f>IF(明細!AH2="","",明細!AH2)</f>
        <v/>
      </c>
    </row>
    <row r="3" spans="1:13" ht="39.950000000000003" customHeight="1">
      <c r="A3" s="51">
        <f t="shared" ref="A3:A66" si="0">IF(F3="","",ROW()-ROW(A$1))</f>
        <v>2</v>
      </c>
      <c r="B3" s="55">
        <f>IF(明細!D3="","",明細!D3)</f>
        <v>3</v>
      </c>
      <c r="C3" s="56" t="str">
        <f>IF(明細!A3="","",明細!A3)</f>
        <v>02-03</v>
      </c>
      <c r="D3" s="226" t="str">
        <f>IF(明細!W3="","",明細!W3)</f>
        <v>Ａ５
版</v>
      </c>
      <c r="E3" s="66" t="str">
        <f>IF(明細!B3="","",明細!B3)</f>
        <v>総合</v>
      </c>
      <c r="F3" s="10" t="str">
        <f>IF(明細!G3="",IF(明細!E3="","",明細!E3),IF(明細!E3="","",明細!E3)&amp;"
"&amp;明細!G3)</f>
        <v>環境ハンドブック</v>
      </c>
      <c r="G3" s="11" t="str">
        <f>IF(明細!L3="","",明細!L3)&amp;IF(明細!M3="",""," 他")</f>
        <v>産業環境管理協会 他</v>
      </c>
      <c r="H3" s="23" t="str">
        <f>IF(明細!O3="","",明細!O3)</f>
        <v>産業環境管理協会</v>
      </c>
      <c r="I3" s="76">
        <f>IF(明細!R3="","",明細!R3)</f>
        <v>37539</v>
      </c>
      <c r="J3" s="192" t="str">
        <f>IF(明細!AE3="","",明細!AE3)</f>
        <v/>
      </c>
      <c r="K3" s="193" t="str">
        <f>IF(明細!AF3="","",明細!AF3)</f>
        <v/>
      </c>
      <c r="L3" s="201" t="str">
        <f>IF(明細!AG3="","",明細!AG3)</f>
        <v/>
      </c>
      <c r="M3" s="202" t="str">
        <f>IF(明細!AH3="","",明細!AH3)</f>
        <v/>
      </c>
    </row>
    <row r="4" spans="1:13" ht="39.950000000000003" customHeight="1">
      <c r="A4" s="51">
        <f t="shared" si="0"/>
        <v>3</v>
      </c>
      <c r="B4" s="55">
        <f>IF(明細!D4="","",明細!D4)</f>
        <v>4</v>
      </c>
      <c r="C4" s="56" t="str">
        <f>IF(明細!A4="","",明細!A4)</f>
        <v>03-01</v>
      </c>
      <c r="D4" s="226" t="str">
        <f>IF(明細!W4="","",明細!W4)</f>
        <v>Ｂ６
版</v>
      </c>
      <c r="E4" s="66" t="str">
        <f>IF(明細!B4="","",明細!B4)</f>
        <v>総合</v>
      </c>
      <c r="F4" s="10" t="str">
        <f>IF(明細!G4="",IF(明細!E4="","",明細!E4),IF(明細!E4="","",明細!E4)&amp;"
"&amp;明細!G4)</f>
        <v>手にとるように環境問題がわかる本
人は､企業はどう変わるべきなのか？</v>
      </c>
      <c r="G4" s="11" t="str">
        <f>IF(明細!L4="","",明細!L4)&amp;IF(明細!M4="",""," 他")</f>
        <v>UFJ総合研究所編著</v>
      </c>
      <c r="H4" s="23" t="str">
        <f>IF(明細!O4="","",明細!O4)</f>
        <v>かんき出版</v>
      </c>
      <c r="I4" s="76">
        <f>IF(明細!R4="","",明細!R4)</f>
        <v>37312</v>
      </c>
      <c r="J4" s="192" t="str">
        <f>IF(明細!AE4="","",明細!AE4)</f>
        <v/>
      </c>
      <c r="K4" s="193" t="str">
        <f>IF(明細!AF4="","",明細!AF4)</f>
        <v/>
      </c>
      <c r="L4" s="201" t="str">
        <f>IF(明細!AG4="","",明細!AG4)</f>
        <v/>
      </c>
      <c r="M4" s="202" t="str">
        <f>IF(明細!AH4="","",明細!AH4)</f>
        <v/>
      </c>
    </row>
    <row r="5" spans="1:13" ht="39.950000000000003" customHeight="1">
      <c r="A5" s="51">
        <f t="shared" si="0"/>
        <v>4</v>
      </c>
      <c r="B5" s="55">
        <f>IF(明細!D5="","",明細!D5)</f>
        <v>5</v>
      </c>
      <c r="C5" s="56" t="str">
        <f>IF(明細!A5="","",明細!A5)</f>
        <v>05-01</v>
      </c>
      <c r="D5" s="226" t="str">
        <f>IF(明細!W5="","",明細!W5)</f>
        <v>Ａ５
版</v>
      </c>
      <c r="E5" s="66" t="str">
        <f>IF(明細!B5="","",明細!B5)</f>
        <v>総合</v>
      </c>
      <c r="F5" s="10" t="str">
        <f>IF(明細!G5="",IF(明細!E5="","",明細!E5),IF(明細!E5="","",明細!E5)&amp;"
"&amp;明細!G5)</f>
        <v>環境と文明
新しい世紀のための知的創造</v>
      </c>
      <c r="G5" s="11" t="str">
        <f>IF(明細!L5="","",明細!L5)&amp;IF(明細!M5="",""," 他")</f>
        <v>山折哲雄編著</v>
      </c>
      <c r="H5" s="23" t="str">
        <f>IF(明細!O5="","",明細!O5)</f>
        <v>NTT出版</v>
      </c>
      <c r="I5" s="76">
        <f>IF(明細!R5="","",明細!R5)</f>
        <v>38534</v>
      </c>
      <c r="J5" s="192" t="str">
        <f>IF(明細!AE5="","",明細!AE5)</f>
        <v>佐竹誠</v>
      </c>
      <c r="K5" s="193">
        <f>IF(明細!AF5="","",明細!AF5)</f>
        <v>43195</v>
      </c>
      <c r="L5" s="201" t="str">
        <f>IF(明細!AG5="","",明細!AG5)</f>
        <v>？</v>
      </c>
      <c r="M5" s="202">
        <f>IF(明細!AH5="","",明細!AH5)</f>
        <v>43560</v>
      </c>
    </row>
    <row r="6" spans="1:13" ht="39.950000000000003" customHeight="1">
      <c r="A6" s="51">
        <f t="shared" si="0"/>
        <v>5</v>
      </c>
      <c r="B6" s="55">
        <f>IF(明細!D6="","",明細!D6)</f>
        <v>6</v>
      </c>
      <c r="C6" s="56" t="str">
        <f>IF(明細!A6="","",明細!A6)</f>
        <v>00-05</v>
      </c>
      <c r="D6" s="226" t="str">
        <f>IF(明細!W6="","",明細!W6)</f>
        <v>Ａ５
版</v>
      </c>
      <c r="E6" s="66" t="str">
        <f>IF(明細!B6="","",明細!B6)</f>
        <v>総合</v>
      </c>
      <c r="F6" s="10" t="str">
        <f>IF(明細!G6="",IF(明細!E6="","",明細!E6),IF(明細!E6="","",明細!E6)&amp;"
"&amp;明細!G6)</f>
        <v>地球環境の事典</v>
      </c>
      <c r="G6" s="11" t="str">
        <f>IF(明細!L6="","",明細!L6)&amp;IF(明細!M6="",""," 他")</f>
        <v>宇井純 他</v>
      </c>
      <c r="H6" s="23" t="str">
        <f>IF(明細!O6="","",明細!O6)</f>
        <v>三省堂</v>
      </c>
      <c r="I6" s="76">
        <f>IF(明細!R6="","",明細!R6)</f>
        <v>33852</v>
      </c>
      <c r="J6" s="192" t="str">
        <f>IF(明細!AE6="","",明細!AE6)</f>
        <v/>
      </c>
      <c r="K6" s="193" t="str">
        <f>IF(明細!AF6="","",明細!AF6)</f>
        <v/>
      </c>
      <c r="L6" s="201" t="str">
        <f>IF(明細!AG6="","",明細!AG6)</f>
        <v/>
      </c>
      <c r="M6" s="202" t="str">
        <f>IF(明細!AH6="","",明細!AH6)</f>
        <v/>
      </c>
    </row>
    <row r="7" spans="1:13" ht="39.950000000000003" customHeight="1">
      <c r="A7" s="51">
        <f t="shared" si="0"/>
        <v>6</v>
      </c>
      <c r="B7" s="55">
        <f>IF(明細!D7="","",明細!D7)</f>
        <v>7</v>
      </c>
      <c r="C7" s="56" t="str">
        <f>IF(明細!A7="","",明細!A7)</f>
        <v>00-03</v>
      </c>
      <c r="D7" s="226" t="str">
        <f>IF(明細!W7="","",明細!W7)</f>
        <v>Ａ５
版</v>
      </c>
      <c r="E7" s="66" t="str">
        <f>IF(明細!B7="","",明細!B7)</f>
        <v>総合</v>
      </c>
      <c r="F7" s="10" t="str">
        <f>IF(明細!G7="",IF(明細!E7="","",明細!E7),IF(明細!E7="","",明細!E7)&amp;"
"&amp;明細!G7)</f>
        <v>かけがえのない地球を大切に
新･世界環境保全戦略</v>
      </c>
      <c r="G7" s="11" t="str">
        <f>IF(明細!L7="","",明細!L7)&amp;IF(明細!M7="",""," 他")</f>
        <v>国際自然保護連合【著】 他</v>
      </c>
      <c r="H7" s="23" t="str">
        <f>IF(明細!O7="","",明細!O7)</f>
        <v/>
      </c>
      <c r="I7" s="76">
        <f>IF(明細!R7="","",明細!R7)</f>
        <v>33604</v>
      </c>
      <c r="J7" s="192" t="str">
        <f>IF(明細!AE7="","",明細!AE7)</f>
        <v/>
      </c>
      <c r="K7" s="193" t="str">
        <f>IF(明細!AF7="","",明細!AF7)</f>
        <v/>
      </c>
      <c r="L7" s="201" t="str">
        <f>IF(明細!AG7="","",明細!AG7)</f>
        <v/>
      </c>
      <c r="M7" s="202" t="str">
        <f>IF(明細!AH7="","",明細!AH7)</f>
        <v/>
      </c>
    </row>
    <row r="8" spans="1:13" ht="39.950000000000003" customHeight="1">
      <c r="A8" s="51">
        <f t="shared" si="0"/>
        <v>7</v>
      </c>
      <c r="B8" s="55">
        <f>IF(明細!D8="","",明細!D8)</f>
        <v>8</v>
      </c>
      <c r="C8" s="56" t="str">
        <f>IF(明細!A8="","",明細!A8)</f>
        <v>00-19</v>
      </c>
      <c r="D8" s="226" t="str">
        <f>IF(明細!W8="","",明細!W8)</f>
        <v>Ａ５
版</v>
      </c>
      <c r="E8" s="66" t="str">
        <f>IF(明細!B8="","",明細!B8)</f>
        <v>総合</v>
      </c>
      <c r="F8" s="10" t="str">
        <f>IF(明細!G8="",IF(明細!E8="","",明細!E8),IF(明細!E8="","",明細!E8)&amp;"
"&amp;明細!G8)</f>
        <v xml:space="preserve">環境NGOの1年間
平成9年度 地球宇環境基金活動報告集 </v>
      </c>
      <c r="G8" s="11" t="str">
        <f>IF(明細!L8="","",明細!L8)&amp;IF(明細!M8="",""," 他")</f>
        <v>環境事業団</v>
      </c>
      <c r="H8" s="23" t="str">
        <f>IF(明細!O8="","",明細!O8)</f>
        <v>環境事業団地球環境基金部</v>
      </c>
      <c r="I8" s="76">
        <f>IF(明細!R8="","",明細!R8)</f>
        <v>36080</v>
      </c>
      <c r="J8" s="192" t="str">
        <f>IF(明細!AE8="","",明細!AE8)</f>
        <v/>
      </c>
      <c r="K8" s="193" t="str">
        <f>IF(明細!AF8="","",明細!AF8)</f>
        <v/>
      </c>
      <c r="L8" s="201" t="str">
        <f>IF(明細!AG8="","",明細!AG8)</f>
        <v/>
      </c>
      <c r="M8" s="202" t="str">
        <f>IF(明細!AH8="","",明細!AH8)</f>
        <v/>
      </c>
    </row>
    <row r="9" spans="1:13" ht="39.950000000000003" customHeight="1">
      <c r="A9" s="51">
        <f t="shared" si="0"/>
        <v>8</v>
      </c>
      <c r="B9" s="55">
        <f>IF(明細!D9="","",明細!D9)</f>
        <v>9</v>
      </c>
      <c r="C9" s="56" t="str">
        <f>IF(明細!A9="","",明細!A9)</f>
        <v>B2-05</v>
      </c>
      <c r="D9" s="226" t="str">
        <f>IF(明細!W9="","",明細!W9)</f>
        <v>大版
変形</v>
      </c>
      <c r="E9" s="66" t="str">
        <f>IF(明細!B9="","",明細!B9)</f>
        <v>総合</v>
      </c>
      <c r="F9" s="10" t="str">
        <f>IF(明細!G9="",IF(明細!E9="","",明細!E9),IF(明細!E9="","",明細!E9)&amp;"
"&amp;明細!G9)</f>
        <v>地球環境基金活動報告
平成5年</v>
      </c>
      <c r="G9" s="11" t="str">
        <f>IF(明細!L9="","",明細!L9)&amp;IF(明細!M9="",""," 他")</f>
        <v>環境事業団･地球環境基金部</v>
      </c>
      <c r="H9" s="23" t="str">
        <f>IF(明細!O9="","",明細!O9)</f>
        <v/>
      </c>
      <c r="I9" s="76">
        <f>IF(明細!R9="","",明細!R9)</f>
        <v>34759</v>
      </c>
      <c r="J9" s="192" t="str">
        <f>IF(明細!AE9="","",明細!AE9)</f>
        <v/>
      </c>
      <c r="K9" s="193" t="str">
        <f>IF(明細!AF9="","",明細!AF9)</f>
        <v/>
      </c>
      <c r="L9" s="201" t="str">
        <f>IF(明細!AG9="","",明細!AG9)</f>
        <v/>
      </c>
      <c r="M9" s="202" t="str">
        <f>IF(明細!AH9="","",明細!AH9)</f>
        <v/>
      </c>
    </row>
    <row r="10" spans="1:13" ht="39.950000000000003" customHeight="1">
      <c r="A10" s="51">
        <f t="shared" si="0"/>
        <v>9</v>
      </c>
      <c r="B10" s="55">
        <f>IF(明細!D10="","",明細!D10)</f>
        <v>10</v>
      </c>
      <c r="C10" s="56" t="str">
        <f>IF(明細!A10="","",明細!A10)</f>
        <v>B2-08</v>
      </c>
      <c r="D10" s="226" t="str">
        <f>IF(明細!W10="","",明細!W10)</f>
        <v>大版
変形</v>
      </c>
      <c r="E10" s="66" t="str">
        <f>IF(明細!B10="","",明細!B10)</f>
        <v>総合</v>
      </c>
      <c r="F10" s="10" t="str">
        <f>IF(明細!G10="",IF(明細!E10="","",明細!E10),IF(明細!E10="","",明細!E10)&amp;"
"&amp;明細!G10)</f>
        <v>地球環境基金活動報告
平成8年</v>
      </c>
      <c r="G10" s="11" t="str">
        <f>IF(明細!L10="","",明細!L10)&amp;IF(明細!M10="",""," 他")</f>
        <v>環境事業団･地球環境基金部</v>
      </c>
      <c r="H10" s="23" t="str">
        <f>IF(明細!O10="","",明細!O10)</f>
        <v/>
      </c>
      <c r="I10" s="76">
        <f>IF(明細!R10="","",明細!R10)</f>
        <v>35400</v>
      </c>
      <c r="J10" s="192" t="str">
        <f>IF(明細!AE10="","",明細!AE10)</f>
        <v/>
      </c>
      <c r="K10" s="193" t="str">
        <f>IF(明細!AF10="","",明細!AF10)</f>
        <v/>
      </c>
      <c r="L10" s="201" t="str">
        <f>IF(明細!AG10="","",明細!AG10)</f>
        <v/>
      </c>
      <c r="M10" s="202" t="str">
        <f>IF(明細!AH10="","",明細!AH10)</f>
        <v/>
      </c>
    </row>
    <row r="11" spans="1:13" ht="39.950000000000003" customHeight="1">
      <c r="A11" s="51">
        <f t="shared" si="0"/>
        <v>10</v>
      </c>
      <c r="B11" s="55">
        <f>IF(明細!D11="","",明細!D11)</f>
        <v>11</v>
      </c>
      <c r="C11" s="56" t="str">
        <f>IF(明細!A11="","",明細!A11)</f>
        <v>A1-01</v>
      </c>
      <c r="D11" s="226" t="str">
        <f>IF(明細!W11="","",明細!W11)</f>
        <v>Ａ５
版</v>
      </c>
      <c r="E11" s="66" t="str">
        <f>IF(明細!B11="","",明細!B11)</f>
        <v>総合</v>
      </c>
      <c r="F11" s="10" t="str">
        <f>IF(明細!G11="",IF(明細!E11="","",明細!E11),IF(明細!E11="","",明細!E11)&amp;"
"&amp;明細!G11)</f>
        <v>「地球環境展」第1回</v>
      </c>
      <c r="G11" s="11" t="str">
        <f>IF(明細!L11="","",明細!L11)&amp;IF(明細!M11="",""," 他")</f>
        <v>地球環境研究会</v>
      </c>
      <c r="H11" s="23" t="str">
        <f>IF(明細!O11="","",明細!O11)</f>
        <v>交詢社地球環境研究会</v>
      </c>
      <c r="I11" s="76">
        <f>IF(明細!R11="","",明細!R11)</f>
        <v>41549</v>
      </c>
      <c r="J11" s="192" t="str">
        <f>IF(明細!AE11="","",明細!AE11)</f>
        <v>?</v>
      </c>
      <c r="K11" s="193" t="str">
        <f>IF(明細!AF11="","",明細!AF11)</f>
        <v/>
      </c>
      <c r="L11" s="201" t="str">
        <f>IF(明細!AG11="","",明細!AG11)</f>
        <v/>
      </c>
      <c r="M11" s="202" t="str">
        <f>IF(明細!AH11="","",明細!AH11)</f>
        <v/>
      </c>
    </row>
    <row r="12" spans="1:13" ht="39.950000000000003" customHeight="1">
      <c r="A12" s="51">
        <f t="shared" si="0"/>
        <v>11</v>
      </c>
      <c r="B12" s="55">
        <f>IF(明細!D12="","",明細!D12)</f>
        <v>12</v>
      </c>
      <c r="C12" s="56" t="str">
        <f>IF(明細!A12="","",明細!A12)</f>
        <v>A1-02</v>
      </c>
      <c r="D12" s="226" t="str">
        <f>IF(明細!W12="","",明細!W12)</f>
        <v>Ａ５
版</v>
      </c>
      <c r="E12" s="66" t="str">
        <f>IF(明細!B12="","",明細!B12)</f>
        <v>総合</v>
      </c>
      <c r="F12" s="10" t="str">
        <f>IF(明細!G12="",IF(明細!E12="","",明細!E12),IF(明細!E12="","",明細!E12)&amp;"
"&amp;明細!G12)</f>
        <v>「地球環境展」第2回</v>
      </c>
      <c r="G12" s="11" t="str">
        <f>IF(明細!L12="","",明細!L12)&amp;IF(明細!M12="",""," 他")</f>
        <v>地球環境研究会</v>
      </c>
      <c r="H12" s="23" t="str">
        <f>IF(明細!O12="","",明細!O12)</f>
        <v>交詢社地球環境研究会</v>
      </c>
      <c r="I12" s="76">
        <f>IF(明細!R12="","",明細!R12)</f>
        <v>41922</v>
      </c>
      <c r="J12" s="192" t="str">
        <f>IF(明細!AE12="","",明細!AE12)</f>
        <v>?</v>
      </c>
      <c r="K12" s="193" t="str">
        <f>IF(明細!AF12="","",明細!AF12)</f>
        <v/>
      </c>
      <c r="L12" s="201" t="str">
        <f>IF(明細!AG12="","",明細!AG12)</f>
        <v/>
      </c>
      <c r="M12" s="202" t="str">
        <f>IF(明細!AH12="","",明細!AH12)</f>
        <v/>
      </c>
    </row>
    <row r="13" spans="1:13" ht="39.950000000000003" customHeight="1">
      <c r="A13" s="51">
        <f t="shared" si="0"/>
        <v>12</v>
      </c>
      <c r="B13" s="55">
        <f>IF(明細!D13="","",明細!D13)</f>
        <v>13</v>
      </c>
      <c r="C13" s="56" t="str">
        <f>IF(明細!A13="","",明細!A13)</f>
        <v>A1-03</v>
      </c>
      <c r="D13" s="226" t="str">
        <f>IF(明細!W13="","",明細!W13)</f>
        <v>Ａ５
版</v>
      </c>
      <c r="E13" s="66" t="str">
        <f>IF(明細!B13="","",明細!B13)</f>
        <v>総合</v>
      </c>
      <c r="F13" s="10" t="str">
        <f>IF(明細!G13="",IF(明細!E13="","",明細!E13),IF(明細!E13="","",明細!E13)&amp;"
"&amp;明細!G13)</f>
        <v>「地球環境展」第3回</v>
      </c>
      <c r="G13" s="11" t="str">
        <f>IF(明細!L13="","",明細!L13)&amp;IF(明細!M13="",""," 他")</f>
        <v>地球環境研究会</v>
      </c>
      <c r="H13" s="23" t="str">
        <f>IF(明細!O13="","",明細!O13)</f>
        <v>交詢社地球環境研究会</v>
      </c>
      <c r="I13" s="76">
        <f>IF(明細!R13="","",明細!R13)</f>
        <v>42286</v>
      </c>
      <c r="J13" s="192" t="str">
        <f>IF(明細!AE13="","",明細!AE13)</f>
        <v>?</v>
      </c>
      <c r="K13" s="193" t="str">
        <f>IF(明細!AF13="","",明細!AF13)</f>
        <v/>
      </c>
      <c r="L13" s="201" t="str">
        <f>IF(明細!AG13="","",明細!AG13)</f>
        <v/>
      </c>
      <c r="M13" s="202" t="str">
        <f>IF(明細!AH13="","",明細!AH13)</f>
        <v/>
      </c>
    </row>
    <row r="14" spans="1:13" ht="39.950000000000003" customHeight="1">
      <c r="A14" s="51">
        <f t="shared" si="0"/>
        <v>13</v>
      </c>
      <c r="B14" s="55">
        <f>IF(明細!D14="","",明細!D14)</f>
        <v>14</v>
      </c>
      <c r="C14" s="56" t="str">
        <f>IF(明細!A14="","",明細!A14)</f>
        <v>A1-04</v>
      </c>
      <c r="D14" s="226" t="str">
        <f>IF(明細!W14="","",明細!W14)</f>
        <v>Ａ５
版</v>
      </c>
      <c r="E14" s="66" t="str">
        <f>IF(明細!B14="","",明細!B14)</f>
        <v>総合</v>
      </c>
      <c r="F14" s="10" t="str">
        <f>IF(明細!G14="",IF(明細!E14="","",明細!E14),IF(明細!E14="","",明細!E14)&amp;"
"&amp;明細!G14)</f>
        <v>「地球環境展」第4回</v>
      </c>
      <c r="G14" s="11" t="str">
        <f>IF(明細!L14="","",明細!L14)&amp;IF(明細!M14="",""," 他")</f>
        <v>地球環境研究会</v>
      </c>
      <c r="H14" s="23" t="str">
        <f>IF(明細!O14="","",明細!O14)</f>
        <v>交詢社地球環境研究会</v>
      </c>
      <c r="I14" s="76">
        <f>IF(明細!R14="","",明細!R14)</f>
        <v>42642</v>
      </c>
      <c r="J14" s="192" t="str">
        <f>IF(明細!AE14="","",明細!AE14)</f>
        <v>?</v>
      </c>
      <c r="K14" s="193" t="str">
        <f>IF(明細!AF14="","",明細!AF14)</f>
        <v/>
      </c>
      <c r="L14" s="201" t="str">
        <f>IF(明細!AG14="","",明細!AG14)</f>
        <v/>
      </c>
      <c r="M14" s="202" t="str">
        <f>IF(明細!AH14="","",明細!AH14)</f>
        <v/>
      </c>
    </row>
    <row r="15" spans="1:13" ht="39.950000000000003" customHeight="1">
      <c r="A15" s="51">
        <f t="shared" si="0"/>
        <v>14</v>
      </c>
      <c r="B15" s="55">
        <f>IF(明細!D15="","",明細!D15)</f>
        <v>15</v>
      </c>
      <c r="C15" s="56" t="str">
        <f>IF(明細!A15="","",明細!A15)</f>
        <v>A1-05</v>
      </c>
      <c r="D15" s="226" t="str">
        <f>IF(明細!W15="","",明細!W15)</f>
        <v>Ａ５
版</v>
      </c>
      <c r="E15" s="66" t="str">
        <f>IF(明細!B15="","",明細!B15)</f>
        <v>総合</v>
      </c>
      <c r="F15" s="10" t="str">
        <f>IF(明細!G15="",IF(明細!E15="","",明細!E15),IF(明細!E15="","",明細!E15)&amp;"
"&amp;明細!G15)</f>
        <v>「地球環境展」第5回
地球に住む人類の千年未来のために</v>
      </c>
      <c r="G15" s="11" t="str">
        <f>IF(明細!L15="","",明細!L15)&amp;IF(明細!M15="",""," 他")</f>
        <v>地球環境研究会</v>
      </c>
      <c r="H15" s="23" t="str">
        <f>IF(明細!O15="","",明細!O15)</f>
        <v>交詢社地球環境研究会</v>
      </c>
      <c r="I15" s="76">
        <f>IF(明細!R15="","",明細!R15)</f>
        <v>43013</v>
      </c>
      <c r="J15" s="192" t="str">
        <f>IF(明細!AE15="","",明細!AE15)</f>
        <v>?</v>
      </c>
      <c r="K15" s="193" t="str">
        <f>IF(明細!AF15="","",明細!AF15)</f>
        <v/>
      </c>
      <c r="L15" s="201" t="str">
        <f>IF(明細!AG15="","",明細!AG15)</f>
        <v/>
      </c>
      <c r="M15" s="202" t="str">
        <f>IF(明細!AH15="","",明細!AH15)</f>
        <v/>
      </c>
    </row>
    <row r="16" spans="1:13" ht="39.950000000000003" customHeight="1">
      <c r="A16" s="51">
        <f t="shared" si="0"/>
        <v>15</v>
      </c>
      <c r="B16" s="55">
        <f>IF(明細!D16="","",明細!D16)</f>
        <v>16</v>
      </c>
      <c r="C16" s="56" t="str">
        <f>IF(明細!A16="","",明細!A16)</f>
        <v>A1-06</v>
      </c>
      <c r="D16" s="226" t="str">
        <f>IF(明細!W16="","",明細!W16)</f>
        <v>Ａ５
版</v>
      </c>
      <c r="E16" s="66" t="str">
        <f>IF(明細!B16="","",明細!B16)</f>
        <v>総合</v>
      </c>
      <c r="F16" s="10" t="str">
        <f>IF(明細!G16="",IF(明細!E16="","",明細!E16),IF(明細!E16="","",明細!E16)&amp;"
"&amp;明細!G16)</f>
        <v>「地球環境展」第6回</v>
      </c>
      <c r="G16" s="11" t="str">
        <f>IF(明細!L16="","",明細!L16)&amp;IF(明細!M16="",""," 他")</f>
        <v>地球環境研究会</v>
      </c>
      <c r="H16" s="23" t="str">
        <f>IF(明細!O16="","",明細!O16)</f>
        <v>交詢社地球環境研究会</v>
      </c>
      <c r="I16" s="76">
        <f>IF(明細!R16="","",明細!R16)</f>
        <v>43378</v>
      </c>
      <c r="J16" s="192" t="str">
        <f>IF(明細!AE16="","",明細!AE16)</f>
        <v>?</v>
      </c>
      <c r="K16" s="193" t="str">
        <f>IF(明細!AF16="","",明細!AF16)</f>
        <v/>
      </c>
      <c r="L16" s="201" t="str">
        <f>IF(明細!AG16="","",明細!AG16)</f>
        <v/>
      </c>
      <c r="M16" s="202" t="str">
        <f>IF(明細!AH16="","",明細!AH16)</f>
        <v/>
      </c>
    </row>
    <row r="17" spans="1:13" ht="39.950000000000003" customHeight="1">
      <c r="A17" s="51">
        <f t="shared" si="0"/>
        <v>16</v>
      </c>
      <c r="B17" s="55">
        <f>IF(明細!D17="","",明細!D17)</f>
        <v>17</v>
      </c>
      <c r="C17" s="56" t="str">
        <f>IF(明細!A17="","",明細!A17)</f>
        <v>A1-07</v>
      </c>
      <c r="D17" s="226" t="str">
        <f>IF(明細!W17="","",明細!W17)</f>
        <v>Ａ５
版</v>
      </c>
      <c r="E17" s="66" t="str">
        <f>IF(明細!B17="","",明細!B17)</f>
        <v>総合</v>
      </c>
      <c r="F17" s="10" t="str">
        <f>IF(明細!G17="",IF(明細!E17="","",明細!E17),IF(明細!E17="","",明細!E17)&amp;"
"&amp;明細!G17)</f>
        <v>「地球環境展」第7回
持続可能な発展のためにどう行動するか</v>
      </c>
      <c r="G17" s="11" t="str">
        <f>IF(明細!L17="","",明細!L17)&amp;IF(明細!M17="",""," 他")</f>
        <v>地球環境研究会</v>
      </c>
      <c r="H17" s="23" t="str">
        <f>IF(明細!O17="","",明細!O17)</f>
        <v>交詢社地球環境研究会</v>
      </c>
      <c r="I17" s="76">
        <f>IF(明細!R17="","",明細!R17)</f>
        <v>43750</v>
      </c>
      <c r="J17" s="192" t="str">
        <f>IF(明細!AE17="","",明細!AE17)</f>
        <v/>
      </c>
      <c r="K17" s="193" t="str">
        <f>IF(明細!AF17="","",明細!AF17)</f>
        <v/>
      </c>
      <c r="L17" s="201" t="str">
        <f>IF(明細!AG17="","",明細!AG17)</f>
        <v/>
      </c>
      <c r="M17" s="202" t="str">
        <f>IF(明細!AH17="","",明細!AH17)</f>
        <v/>
      </c>
    </row>
    <row r="18" spans="1:13" ht="39.950000000000003" customHeight="1">
      <c r="A18" s="51">
        <f t="shared" si="0"/>
        <v>17</v>
      </c>
      <c r="B18" s="55">
        <f>IF(明細!D18="","",明細!D18)</f>
        <v>18</v>
      </c>
      <c r="C18" s="56" t="str">
        <f>IF(明細!A18="","",明細!A18)</f>
        <v>17-01</v>
      </c>
      <c r="D18" s="226" t="str">
        <f>IF(明細!W18="","",明細!W18)</f>
        <v>文庫
新書</v>
      </c>
      <c r="E18" s="66" t="str">
        <f>IF(明細!B18="","",明細!B18)</f>
        <v>宇宙</v>
      </c>
      <c r="F18" s="10" t="str">
        <f>IF(明細!G18="",IF(明細!E18="","",明細!E18),IF(明細!E18="","",明細!E18)&amp;"
"&amp;明細!G18)</f>
        <v>面白いほど宇宙がわかる15の言の葉</v>
      </c>
      <c r="G18" s="11" t="str">
        <f>IF(明細!L18="","",明細!L18)&amp;IF(明細!M18="",""," 他")</f>
        <v>渡部潤一</v>
      </c>
      <c r="H18" s="23" t="str">
        <f>IF(明細!O18="","",明細!O18)</f>
        <v>小学館</v>
      </c>
      <c r="I18" s="76">
        <f>IF(明細!R18="","",明細!R18)</f>
        <v>41188</v>
      </c>
      <c r="J18" s="192" t="str">
        <f>IF(明細!AE18="","",明細!AE18)</f>
        <v>金子 壮一</v>
      </c>
      <c r="K18" s="193">
        <f>IF(明細!AF18="","",明細!AF18)</f>
        <v>43023</v>
      </c>
      <c r="L18" s="201">
        <f>IF(明細!AG18="","",明細!AG18)</f>
        <v>43041</v>
      </c>
      <c r="M18" s="202">
        <f>IF(明細!AH18="","",明細!AH18)</f>
        <v>43041</v>
      </c>
    </row>
    <row r="19" spans="1:13" ht="39.950000000000003" customHeight="1">
      <c r="A19" s="51">
        <f t="shared" si="0"/>
        <v>18</v>
      </c>
      <c r="B19" s="55">
        <f>IF(明細!D19="","",明細!D19)</f>
        <v>19</v>
      </c>
      <c r="C19" s="56" t="str">
        <f>IF(明細!A19="","",明細!A19)</f>
        <v>11-08</v>
      </c>
      <c r="D19" s="226" t="str">
        <f>IF(明細!W19="","",明細!W19)</f>
        <v>Ａ５
版</v>
      </c>
      <c r="E19" s="66" t="str">
        <f>IF(明細!B19="","",明細!B19)</f>
        <v>宇宙</v>
      </c>
      <c r="F19" s="10" t="str">
        <f>IF(明細!G19="",IF(明細!E19="","",明細!E19),IF(明細!E19="","",明細!E19)&amp;"
"&amp;明細!G19)</f>
        <v>太陽の神秘DVD BOOK
日食･黒点･ｵｰﾛﾗ･磁気嵐･･･太陽の最新映像が満載!!</v>
      </c>
      <c r="G19" s="11" t="str">
        <f>IF(明細!L19="","",明細!L19)&amp;IF(明細!M19="",""," 他")</f>
        <v>渡部潤一</v>
      </c>
      <c r="H19" s="23" t="str">
        <f>IF(明細!O19="","",明細!O19)</f>
        <v>宝島社</v>
      </c>
      <c r="I19" s="76">
        <f>IF(明細!R19="","",明細!R19)</f>
        <v>40822</v>
      </c>
      <c r="J19" s="192" t="str">
        <f>IF(明細!AE19="","",明細!AE19)</f>
        <v/>
      </c>
      <c r="K19" s="193" t="str">
        <f>IF(明細!AF19="","",明細!AF19)</f>
        <v/>
      </c>
      <c r="L19" s="201" t="str">
        <f>IF(明細!AG19="","",明細!AG19)</f>
        <v/>
      </c>
      <c r="M19" s="202" t="str">
        <f>IF(明細!AH19="","",明細!AH19)</f>
        <v/>
      </c>
    </row>
    <row r="20" spans="1:13" ht="39.950000000000003" customHeight="1">
      <c r="A20" s="51">
        <f t="shared" si="0"/>
        <v>19</v>
      </c>
      <c r="B20" s="55">
        <f>IF(明細!D20="","",明細!D20)</f>
        <v>20</v>
      </c>
      <c r="C20" s="56" t="str">
        <f>IF(明細!A20="","",明細!A20)</f>
        <v>19-03</v>
      </c>
      <c r="D20" s="226" t="str">
        <f>IF(明細!W20="","",明細!W20)</f>
        <v>Ａ５
版</v>
      </c>
      <c r="E20" s="66" t="str">
        <f>IF(明細!B20="","",明細!B20)</f>
        <v>地球</v>
      </c>
      <c r="F20" s="10" t="str">
        <f>IF(明細!G20="",IF(明細!E20="","",明細!E20),IF(明細!E20="","",明細!E20)&amp;"
"&amp;明細!G20)</f>
        <v>たたかう地理学
Active Geography</v>
      </c>
      <c r="G20" s="11" t="str">
        <f>IF(明細!L20="","",明細!L20)&amp;IF(明細!M20="",""," 他")</f>
        <v>小野有五</v>
      </c>
      <c r="H20" s="23" t="str">
        <f>IF(明細!O20="","",明細!O20)</f>
        <v>古今書院</v>
      </c>
      <c r="I20" s="76" t="str">
        <f>IF(明細!R20="","",明細!R20)</f>
        <v>12/4/44</v>
      </c>
      <c r="J20" s="192" t="str">
        <f>IF(明細!AE20="","",明細!AE20)</f>
        <v>佐竹誠</v>
      </c>
      <c r="K20" s="193">
        <f>IF(明細!AF20="","",明細!AF20)</f>
        <v>43559</v>
      </c>
      <c r="L20" s="201">
        <f>IF(明細!AG20="","",明細!AG20)</f>
        <v>43653</v>
      </c>
      <c r="M20" s="202" t="str">
        <f>IF(明細!AH20="","",明細!AH20)</f>
        <v>？</v>
      </c>
    </row>
    <row r="21" spans="1:13" ht="39.950000000000003" customHeight="1">
      <c r="A21" s="51">
        <f t="shared" si="0"/>
        <v>20</v>
      </c>
      <c r="B21" s="55">
        <f>IF(明細!D21="","",明細!D21)</f>
        <v>21</v>
      </c>
      <c r="C21" s="56" t="str">
        <f>IF(明細!A21="","",明細!A21)</f>
        <v>14-07</v>
      </c>
      <c r="D21" s="226" t="str">
        <f>IF(明細!W21="","",明細!W21)</f>
        <v>文庫
新書</v>
      </c>
      <c r="E21" s="66" t="str">
        <f>IF(明細!B21="","",明細!B21)</f>
        <v>地球</v>
      </c>
      <c r="F21" s="10" t="str">
        <f>IF(明細!G21="",IF(明細!E21="","",明細!E21),IF(明細!E21="","",明細!E21)&amp;"
"&amp;明細!G21)</f>
        <v>ﾄﾞｷｭﾒﾝﾄ御嶽山大噴火</v>
      </c>
      <c r="G21" s="11" t="str">
        <f>IF(明細!L21="","",明細!L21)&amp;IF(明細!M21="",""," 他")</f>
        <v>山と渓谷社編</v>
      </c>
      <c r="H21" s="23" t="str">
        <f>IF(明細!O21="","",明細!O21)</f>
        <v>山と渓谷社</v>
      </c>
      <c r="I21" s="76">
        <f>IF(明細!R21="","",明細!R21)</f>
        <v>41988</v>
      </c>
      <c r="J21" s="192" t="str">
        <f>IF(明細!AE21="","",明細!AE21)</f>
        <v/>
      </c>
      <c r="K21" s="193" t="str">
        <f>IF(明細!AF21="","",明細!AF21)</f>
        <v/>
      </c>
      <c r="L21" s="201" t="str">
        <f>IF(明細!AG21="","",明細!AG21)</f>
        <v/>
      </c>
      <c r="M21" s="202" t="str">
        <f>IF(明細!AH21="","",明細!AH21)</f>
        <v/>
      </c>
    </row>
    <row r="22" spans="1:13" ht="39.950000000000003" customHeight="1">
      <c r="A22" s="51">
        <f t="shared" si="0"/>
        <v>21</v>
      </c>
      <c r="B22" s="55">
        <f>IF(明細!D22="","",明細!D22)</f>
        <v>22</v>
      </c>
      <c r="C22" s="56" t="str">
        <f>IF(明細!A22="","",明細!A22)</f>
        <v>14-02</v>
      </c>
      <c r="D22" s="226" t="str">
        <f>IF(明細!W22="","",明細!W22)</f>
        <v>Ａ５
版</v>
      </c>
      <c r="E22" s="66" t="str">
        <f>IF(明細!B22="","",明細!B22)</f>
        <v>地球</v>
      </c>
      <c r="F22" s="10" t="str">
        <f>IF(明細!G22="",IF(明細!E22="","",明細!E22),IF(明細!E22="","",明細!E22)&amp;"
"&amp;明細!G22)</f>
        <v>地球のしくみ
地球の誕生から46億年の歴史と内部構造まで</v>
      </c>
      <c r="G22" s="11" t="str">
        <f>IF(明細!L22="","",明細!L22)&amp;IF(明細!M22="",""," 他")</f>
        <v>新星出版社編集部【編】</v>
      </c>
      <c r="H22" s="23" t="str">
        <f>IF(明細!O22="","",明細!O22)</f>
        <v>新星出版</v>
      </c>
      <c r="I22" s="76">
        <f>IF(明細!R22="","",明細!R22)</f>
        <v>38808</v>
      </c>
      <c r="J22" s="192" t="str">
        <f>IF(明細!AE22="","",明細!AE22)</f>
        <v>金子壮一</v>
      </c>
      <c r="K22" s="193">
        <f>IF(明細!AF22="","",明細!AF22)</f>
        <v>43286</v>
      </c>
      <c r="L22" s="201">
        <f>IF(明細!AG22="","",明細!AG22)</f>
        <v>43314</v>
      </c>
      <c r="M22" s="202">
        <f>IF(明細!AH22="","",明細!AH22)</f>
        <v>43349</v>
      </c>
    </row>
    <row r="23" spans="1:13" ht="39.950000000000003" customHeight="1">
      <c r="A23" s="51">
        <f t="shared" si="0"/>
        <v>22</v>
      </c>
      <c r="B23" s="55">
        <f>IF(明細!D23="","",明細!D23)</f>
        <v>23</v>
      </c>
      <c r="C23" s="56" t="str">
        <f>IF(明細!A23="","",明細!A23)</f>
        <v>11-01</v>
      </c>
      <c r="D23" s="226" t="str">
        <f>IF(明細!W23="","",明細!W23)</f>
        <v>Ａ５
版</v>
      </c>
      <c r="E23" s="66" t="str">
        <f>IF(明細!B23="","",明細!B23)</f>
        <v>地球</v>
      </c>
      <c r="F23" s="10" t="str">
        <f>IF(明細!G23="",IF(明細!E23="","",明細!E23),IF(明細!E23="","",明細!E23)&amp;"
"&amp;明細!G23)</f>
        <v>楽しい気象観察図鑑
美しい空はどんな時に､どうして美しく見えるのか</v>
      </c>
      <c r="G23" s="11" t="str">
        <f>IF(明細!L23="","",明細!L23)&amp;IF(明細!M23="",""," 他")</f>
        <v>武田康雄&lt;文・写真&gt;</v>
      </c>
      <c r="H23" s="23" t="str">
        <f>IF(明細!O23="","",明細!O23)</f>
        <v>草思社</v>
      </c>
      <c r="I23" s="76">
        <f>IF(明細!R23="","",明細!R23)</f>
        <v>38569</v>
      </c>
      <c r="J23" s="192" t="str">
        <f>IF(明細!AE23="","",明細!AE23)</f>
        <v>谷井一彦</v>
      </c>
      <c r="K23" s="193">
        <f>IF(明細!AF23="","",明細!AF23)</f>
        <v>43076</v>
      </c>
      <c r="L23" s="201">
        <f>IF(明細!AG23="","",明細!AG23)</f>
        <v>43167</v>
      </c>
      <c r="M23" s="202">
        <f>IF(明細!AH23="","",明細!AH23)</f>
        <v>43160</v>
      </c>
    </row>
    <row r="24" spans="1:13" ht="39.950000000000003" customHeight="1">
      <c r="A24" s="51">
        <f t="shared" si="0"/>
        <v>23</v>
      </c>
      <c r="B24" s="55">
        <f>IF(明細!D24="","",明細!D24)</f>
        <v>24</v>
      </c>
      <c r="C24" s="56" t="str">
        <f>IF(明細!A24="","",明細!A24)</f>
        <v>18-30</v>
      </c>
      <c r="D24" s="226" t="str">
        <f>IF(明細!W24="","",明細!W24)</f>
        <v>文庫
新書</v>
      </c>
      <c r="E24" s="66" t="str">
        <f>IF(明細!B24="","",明細!B24)</f>
        <v>地球</v>
      </c>
      <c r="F24" s="10" t="str">
        <f>IF(明細!G24="",IF(明細!E24="","",明細!E24),IF(明細!E24="","",明細!E24)&amp;"
"&amp;明細!G24)</f>
        <v>異常気象と地球温暖化
未来に何が待っているか</v>
      </c>
      <c r="G24" s="11" t="str">
        <f>IF(明細!L24="","",明細!L24)&amp;IF(明細!M24="",""," 他")</f>
        <v>亀頭昭雄</v>
      </c>
      <c r="H24" s="23" t="str">
        <f>IF(明細!O24="","",明細!O24)</f>
        <v>岩波書店</v>
      </c>
      <c r="I24" s="76">
        <f>IF(明細!R24="","",明細!R24)</f>
        <v>42064</v>
      </c>
      <c r="J24" s="192" t="str">
        <f>IF(明細!AE24="","",明細!AE24)</f>
        <v/>
      </c>
      <c r="K24" s="193" t="str">
        <f>IF(明細!AF24="","",明細!AF24)</f>
        <v/>
      </c>
      <c r="L24" s="201" t="str">
        <f>IF(明細!AG24="","",明細!AG24)</f>
        <v/>
      </c>
      <c r="M24" s="202" t="str">
        <f>IF(明細!AH24="","",明細!AH24)</f>
        <v/>
      </c>
    </row>
    <row r="25" spans="1:13" ht="39.950000000000003" customHeight="1">
      <c r="A25" s="51">
        <f t="shared" si="0"/>
        <v>24</v>
      </c>
      <c r="B25" s="55">
        <f>IF(明細!D25="","",明細!D25)</f>
        <v>25</v>
      </c>
      <c r="C25" s="56" t="str">
        <f>IF(明細!A25="","",明細!A25)</f>
        <v>08-04</v>
      </c>
      <c r="D25" s="226" t="str">
        <f>IF(明細!W25="","",明細!W25)</f>
        <v>Ａ５
版</v>
      </c>
      <c r="E25" s="66" t="str">
        <f>IF(明細!B25="","",明細!B25)</f>
        <v>地球</v>
      </c>
      <c r="F25" s="10" t="str">
        <f>IF(明細!G25="",IF(明細!E25="","",明細!E25),IF(明細!E25="","",明細!E25)&amp;"
"&amp;明細!G25)</f>
        <v>地球異変</v>
      </c>
      <c r="G25" s="11" t="str">
        <f>IF(明細!L25="","",明細!L25)&amp;IF(明細!M25="",""," 他")</f>
        <v>朝日新聞社編 他</v>
      </c>
      <c r="H25" s="23" t="str">
        <f>IF(明細!O25="","",明細!O25)</f>
        <v>ﾗﾝﾀﾞﾑﾊｳｽ講談社</v>
      </c>
      <c r="I25" s="76">
        <f>IF(明細!R25="","",明細!R25)</f>
        <v>39617</v>
      </c>
      <c r="J25" s="192" t="str">
        <f>IF(明細!AE25="","",明細!AE25)</f>
        <v/>
      </c>
      <c r="K25" s="193" t="str">
        <f>IF(明細!AF25="","",明細!AF25)</f>
        <v/>
      </c>
      <c r="L25" s="201" t="str">
        <f>IF(明細!AG25="","",明細!AG25)</f>
        <v/>
      </c>
      <c r="M25" s="202" t="str">
        <f>IF(明細!AH25="","",明細!AH25)</f>
        <v/>
      </c>
    </row>
    <row r="26" spans="1:13" ht="39.950000000000003" customHeight="1">
      <c r="A26" s="51">
        <f t="shared" si="0"/>
        <v>25</v>
      </c>
      <c r="B26" s="55">
        <f>IF(明細!D26="","",明細!D26)</f>
        <v>26</v>
      </c>
      <c r="C26" s="56" t="str">
        <f>IF(明細!A26="","",明細!A26)</f>
        <v>18-32</v>
      </c>
      <c r="D26" s="226" t="str">
        <f>IF(明細!W26="","",明細!W26)</f>
        <v>Ａ５
版</v>
      </c>
      <c r="E26" s="66" t="str">
        <f>IF(明細!B26="","",明細!B26)</f>
        <v>地球</v>
      </c>
      <c r="F26" s="10" t="str">
        <f>IF(明細!G26="",IF(明細!E26="","",明細!E26),IF(明細!E26="","",明細!E26)&amp;"
"&amp;明細!G26)</f>
        <v>「異常気象」の考え方
気象学の新潮流</v>
      </c>
      <c r="G26" s="11" t="str">
        <f>IF(明細!L26="","",明細!L26)&amp;IF(明細!M26="",""," 他")</f>
        <v>大本昌秀</v>
      </c>
      <c r="H26" s="23" t="str">
        <f>IF(明細!O26="","",明細!O26)</f>
        <v>朝倉書店</v>
      </c>
      <c r="I26" s="76">
        <f>IF(明細!R26="","",明細!R26)</f>
        <v>43009</v>
      </c>
      <c r="J26" s="192" t="str">
        <f>IF(明細!AE26="","",明細!AE26)</f>
        <v>中川浩之</v>
      </c>
      <c r="K26" s="193">
        <f>IF(明細!AF26="","",明細!AF26)</f>
        <v>43405</v>
      </c>
      <c r="L26" s="201">
        <f>IF(明細!AG26="","",明細!AG26)</f>
        <v>43440</v>
      </c>
      <c r="M26" s="202">
        <f>IF(明細!AH26="","",明細!AH26)</f>
        <v>43440</v>
      </c>
    </row>
    <row r="27" spans="1:13" ht="39.950000000000003" customHeight="1">
      <c r="A27" s="51">
        <f t="shared" si="0"/>
        <v>26</v>
      </c>
      <c r="B27" s="55">
        <f>IF(明細!D27="","",明細!D27)</f>
        <v>27</v>
      </c>
      <c r="C27" s="56" t="str">
        <f>IF(明細!A27="","",明細!A27)</f>
        <v>04-02</v>
      </c>
      <c r="D27" s="226" t="str">
        <f>IF(明細!W27="","",明細!W27)</f>
        <v>Ｂ６
版</v>
      </c>
      <c r="E27" s="66" t="str">
        <f>IF(明細!B27="","",明細!B27)</f>
        <v>地球</v>
      </c>
      <c r="F27" s="10" t="str">
        <f>IF(明細!G27="",IF(明細!E27="","",明細!E27),IF(明細!E27="","",明細!E27)&amp;"
"&amp;明細!G27)</f>
        <v>おもしろい海・気になる海Q &amp; A
資源と環境のはなし</v>
      </c>
      <c r="G27" s="11" t="str">
        <f>IF(明細!L27="","",明細!L27)&amp;IF(明細!M27="",""," 他")</f>
        <v>日本海水学会編</v>
      </c>
      <c r="H27" s="23" t="str">
        <f>IF(明細!O27="","",明細!O27)</f>
        <v>工業調査会</v>
      </c>
      <c r="I27" s="76">
        <f>IF(明細!R27="","",明細!R27)</f>
        <v>38158</v>
      </c>
      <c r="J27" s="192" t="str">
        <f>IF(明細!AE27="","",明細!AE27)</f>
        <v/>
      </c>
      <c r="K27" s="193" t="str">
        <f>IF(明細!AF27="","",明細!AF27)</f>
        <v/>
      </c>
      <c r="L27" s="201" t="str">
        <f>IF(明細!AG27="","",明細!AG27)</f>
        <v/>
      </c>
      <c r="M27" s="202" t="str">
        <f>IF(明細!AH27="","",明細!AH27)</f>
        <v/>
      </c>
    </row>
    <row r="28" spans="1:13" ht="39.950000000000003" customHeight="1">
      <c r="A28" s="51">
        <f t="shared" si="0"/>
        <v>27</v>
      </c>
      <c r="B28" s="55">
        <f>IF(明細!D28="","",明細!D28)</f>
        <v>28</v>
      </c>
      <c r="C28" s="56" t="str">
        <f>IF(明細!A28="","",明細!A28)</f>
        <v>18-29</v>
      </c>
      <c r="D28" s="226" t="str">
        <f>IF(明細!W28="","",明細!W28)</f>
        <v>文庫
新書</v>
      </c>
      <c r="E28" s="66" t="str">
        <f>IF(明細!B28="","",明細!B28)</f>
        <v>地球</v>
      </c>
      <c r="F28" s="10" t="str">
        <f>IF(明細!G28="",IF(明細!E28="","",明細!E28),IF(明細!E28="","",明細!E28)&amp;"
"&amp;明細!G28)</f>
        <v>太平洋―その深層で起こっていること</v>
      </c>
      <c r="G28" s="11" t="str">
        <f>IF(明細!L28="","",明細!L28)&amp;IF(明細!M28="",""," 他")</f>
        <v>蒲生俊敬</v>
      </c>
      <c r="H28" s="23" t="str">
        <f>IF(明細!O28="","",明細!O28)</f>
        <v>講談社</v>
      </c>
      <c r="I28" s="76">
        <f>IF(明細!R28="","",明細!R28)</f>
        <v>43313</v>
      </c>
      <c r="J28" s="192" t="str">
        <f>IF(明細!AE28="","",明細!AE28)</f>
        <v>大森弘一郎</v>
      </c>
      <c r="K28" s="193">
        <f>IF(明細!AF28="","",明細!AF28)</f>
        <v>43349</v>
      </c>
      <c r="L28" s="201">
        <f>IF(明細!AG28="","",明細!AG28)</f>
        <v>43377</v>
      </c>
      <c r="M28" s="202" t="str">
        <f>IF(明細!AH28="","",明細!AH28)</f>
        <v/>
      </c>
    </row>
    <row r="29" spans="1:13" ht="39.950000000000003" customHeight="1">
      <c r="A29" s="51">
        <f t="shared" si="0"/>
        <v>28</v>
      </c>
      <c r="B29" s="55">
        <f>IF(明細!D29="","",明細!D29)</f>
        <v>29</v>
      </c>
      <c r="C29" s="56" t="str">
        <f>IF(明細!A29="","",明細!A29)</f>
        <v>19-09</v>
      </c>
      <c r="D29" s="226" t="str">
        <f>IF(明細!W29="","",明細!W29)</f>
        <v>文庫
新書</v>
      </c>
      <c r="E29" s="66" t="str">
        <f>IF(明細!B29="","",明細!B29)</f>
        <v>地球</v>
      </c>
      <c r="F29" s="10" t="str">
        <f>IF(明細!G29="",IF(明細!E29="","",明細!E29),IF(明細!E29="","",明細!E29)&amp;"
"&amp;明細!G29)</f>
        <v>日本海
その深層で起こっていること</v>
      </c>
      <c r="G29" s="11" t="str">
        <f>IF(明細!L29="","",明細!L29)&amp;IF(明細!M29="",""," 他")</f>
        <v>蒲生俊敬</v>
      </c>
      <c r="H29" s="23" t="str">
        <f>IF(明細!O29="","",明細!O29)</f>
        <v>講談社</v>
      </c>
      <c r="I29" s="76">
        <f>IF(明細!R29="","",明細!R29)</f>
        <v>42401</v>
      </c>
      <c r="J29" s="192" t="str">
        <f>IF(明細!AE29="","",明細!AE29)</f>
        <v>杉山顕一</v>
      </c>
      <c r="K29" s="193">
        <f>IF(明細!AF29="","",明細!AF29)</f>
        <v>43559</v>
      </c>
      <c r="L29" s="201">
        <f>IF(明細!AG29="","",明細!AG29)</f>
        <v>43653</v>
      </c>
      <c r="M29" s="202" t="str">
        <f>IF(明細!AH29="","",明細!AH29)</f>
        <v/>
      </c>
    </row>
    <row r="30" spans="1:13" ht="39.950000000000003" customHeight="1">
      <c r="A30" s="51">
        <f t="shared" si="0"/>
        <v>29</v>
      </c>
      <c r="B30" s="55">
        <f>IF(明細!D30="","",明細!D30)</f>
        <v>30</v>
      </c>
      <c r="C30" s="56" t="str">
        <f>IF(明細!A30="","",明細!A30)</f>
        <v>17-20</v>
      </c>
      <c r="D30" s="226" t="str">
        <f>IF(明細!W30="","",明細!W30)</f>
        <v>Ａ５
版</v>
      </c>
      <c r="E30" s="66" t="str">
        <f>IF(明細!B30="","",明細!B30)</f>
        <v>地球</v>
      </c>
      <c r="F30" s="10" t="str">
        <f>IF(明細!G30="",IF(明細!E30="","",明細!E30),IF(明細!E30="","",明細!E30)&amp;"
"&amp;明細!G30)</f>
        <v>よくわかる火山のしくみ
どうして噴火するの？火山のすべてを大解明！</v>
      </c>
      <c r="G30" s="11" t="str">
        <f>IF(明細!L30="","",明細!L30)&amp;IF(明細!M30="",""," 他")</f>
        <v>高橋正樹</v>
      </c>
      <c r="H30" s="23" t="str">
        <f>IF(明細!O30="","",明細!O30)</f>
        <v>誠文堂新光社</v>
      </c>
      <c r="I30" s="76" t="str">
        <f>IF(明細!R30="","",明細!R30)</f>
        <v>16//1/14</v>
      </c>
      <c r="J30" s="192" t="str">
        <f>IF(明細!AE30="","",明細!AE30)</f>
        <v/>
      </c>
      <c r="K30" s="193" t="str">
        <f>IF(明細!AF30="","",明細!AF30)</f>
        <v/>
      </c>
      <c r="L30" s="201" t="str">
        <f>IF(明細!AG30="","",明細!AG30)</f>
        <v/>
      </c>
      <c r="M30" s="202" t="str">
        <f>IF(明細!AH30="","",明細!AH30)</f>
        <v/>
      </c>
    </row>
    <row r="31" spans="1:13" ht="39.950000000000003" customHeight="1">
      <c r="A31" s="51">
        <f t="shared" si="0"/>
        <v>30</v>
      </c>
      <c r="B31" s="55">
        <f>IF(明細!D31="","",明細!D31)</f>
        <v>31</v>
      </c>
      <c r="C31" s="56" t="str">
        <f>IF(明細!A31="","",明細!A31)</f>
        <v>19-04</v>
      </c>
      <c r="D31" s="226" t="str">
        <f>IF(明細!W31="","",明細!W31)</f>
        <v>Ｂ６
版</v>
      </c>
      <c r="E31" s="66" t="str">
        <f>IF(明細!B31="","",明細!B31)</f>
        <v>地球</v>
      </c>
      <c r="F31" s="10" t="str">
        <f>IF(明細!G31="",IF(明細!E31="","",明細!E31),IF(明細!E31="","",明細!E31)&amp;"
"&amp;明細!G31)</f>
        <v>地球は「砂漠」という資源をもっている
シルクロード・ジェネシスの構想</v>
      </c>
      <c r="G31" s="11" t="str">
        <f>IF(明細!L31="","",明細!L31)&amp;IF(明細!M31="",""," 他")</f>
        <v>SRG研究会:監修
柴野利彦:著</v>
      </c>
      <c r="H31" s="23" t="str">
        <f>IF(明細!O31="","",明細!O31)</f>
        <v>ﾀﾞｲﾔﾓﾝﾄﾞ社</v>
      </c>
      <c r="I31" s="76">
        <f>IF(明細!R31="","",明細!R31)</f>
        <v>35628</v>
      </c>
      <c r="J31" s="192" t="str">
        <f>IF(明細!AE31="","",明細!AE31)</f>
        <v/>
      </c>
      <c r="K31" s="193" t="str">
        <f>IF(明細!AF31="","",明細!AF31)</f>
        <v/>
      </c>
      <c r="L31" s="201" t="str">
        <f>IF(明細!AG31="","",明細!AG31)</f>
        <v/>
      </c>
      <c r="M31" s="202" t="str">
        <f>IF(明細!AH31="","",明細!AH31)</f>
        <v/>
      </c>
    </row>
    <row r="32" spans="1:13" ht="39.950000000000003" customHeight="1">
      <c r="A32" s="51">
        <f t="shared" si="0"/>
        <v>31</v>
      </c>
      <c r="B32" s="55">
        <f>IF(明細!D32="","",明細!D32)</f>
        <v>32</v>
      </c>
      <c r="C32" s="56" t="str">
        <f>IF(明細!A32="","",明細!A32)</f>
        <v>17-15</v>
      </c>
      <c r="D32" s="226" t="str">
        <f>IF(明細!W32="","",明細!W32)</f>
        <v>Ａ５
版</v>
      </c>
      <c r="E32" s="66" t="str">
        <f>IF(明細!B32="","",明細!B32)</f>
        <v>地球</v>
      </c>
      <c r="F32" s="12" t="str">
        <f>IF(明細!G32="",IF(明細!E32="","",明細!E32),IF(明細!E32="","",明細!E32)&amp;"
"&amp;明細!G32)</f>
        <v>地質職人たちのアーカイブ
すばるの会</v>
      </c>
      <c r="G32" s="21" t="str">
        <f>IF(明細!L32="","",明細!L32)&amp;IF(明細!M32="",""," 他")</f>
        <v>六連星の会【編】中尾健児</v>
      </c>
      <c r="H32" s="24" t="str">
        <f>IF(明細!O32="","",明細!O32)</f>
        <v>郁朋社</v>
      </c>
      <c r="I32" s="77">
        <f>IF(明細!R32="","",明細!R32)</f>
        <v>42644</v>
      </c>
      <c r="J32" s="192" t="str">
        <f>IF(明細!AE32="","",明細!AE32)</f>
        <v>佐竹 誠</v>
      </c>
      <c r="K32" s="193">
        <f>IF(明細!AF32="","",明細!AF32)</f>
        <v>43550</v>
      </c>
      <c r="L32" s="201">
        <f>IF(明細!AG32="","",明細!AG32)</f>
        <v>43594</v>
      </c>
      <c r="M32" s="202">
        <f>IF(明細!AH32="","",明細!AH32)</f>
        <v>43559</v>
      </c>
    </row>
    <row r="33" spans="1:13" ht="39.950000000000003" customHeight="1">
      <c r="A33" s="51">
        <f t="shared" si="0"/>
        <v>32</v>
      </c>
      <c r="B33" s="55">
        <f>IF(明細!D33="","",明細!D33)</f>
        <v>33</v>
      </c>
      <c r="C33" s="56" t="str">
        <f>IF(明細!A33="","",明細!A33)</f>
        <v>16-01</v>
      </c>
      <c r="D33" s="226" t="str">
        <f>IF(明細!W33="","",明細!W33)</f>
        <v>Ｂ６
版</v>
      </c>
      <c r="E33" s="66" t="str">
        <f>IF(明細!B33="","",明細!B33)</f>
        <v>地球</v>
      </c>
      <c r="F33" s="10" t="str">
        <f>IF(明細!G33="",IF(明細!E33="","",明細!E33),IF(明細!E33="","",明細!E33)&amp;"
"&amp;明細!G33)</f>
        <v>水大循環と暮らし
21世紀の水環境を創る</v>
      </c>
      <c r="G33" s="11" t="str">
        <f>IF(明細!L33="","",明細!L33)&amp;IF(明細!M33="",""," 他")</f>
        <v>所眞理雄/高橋桂子&lt;編著&gt; 他</v>
      </c>
      <c r="H33" s="23" t="str">
        <f>IF(明細!O33="","",明細!O33)</f>
        <v>丸善プラネット</v>
      </c>
      <c r="I33" s="76">
        <f>IF(明細!R33="","",明細!R33)</f>
        <v>42444</v>
      </c>
      <c r="J33" s="192" t="str">
        <f>IF(明細!AE33="","",明細!AE33)</f>
        <v>龍野 廣道</v>
      </c>
      <c r="K33" s="193">
        <f>IF(明細!AF33="","",明細!AF33)</f>
        <v>42768</v>
      </c>
      <c r="L33" s="201">
        <f>IF(明細!AG33="","",明細!AG33)</f>
        <v>42796</v>
      </c>
      <c r="M33" s="202">
        <f>IF(明細!AH33="","",明細!AH33)</f>
        <v>42796</v>
      </c>
    </row>
    <row r="34" spans="1:13" ht="39.950000000000003" customHeight="1">
      <c r="A34" s="51">
        <f t="shared" si="0"/>
        <v>33</v>
      </c>
      <c r="B34" s="55">
        <f>IF(明細!D34="","",明細!D34)</f>
        <v>34</v>
      </c>
      <c r="C34" s="56" t="str">
        <f>IF(明細!A34="","",明細!A34)</f>
        <v>04-03</v>
      </c>
      <c r="D34" s="226" t="str">
        <f>IF(明細!W34="","",明細!W34)</f>
        <v>Ｂ６
版</v>
      </c>
      <c r="E34" s="66" t="str">
        <f>IF(明細!B34="","",明細!B34)</f>
        <v>自然</v>
      </c>
      <c r="F34" s="10" t="str">
        <f>IF(明細!G34="",IF(明細!E34="","",明細!E34),IF(明細!E34="","",明細!E34)&amp;"
"&amp;明細!G34)</f>
        <v>水は答えを知っている②
結晶が奏でる癒しと祈りのメロディ</v>
      </c>
      <c r="G34" s="11" t="str">
        <f>IF(明細!L34="","",明細!L34)&amp;IF(明細!M34="",""," 他")</f>
        <v>江本 勝著</v>
      </c>
      <c r="H34" s="23" t="str">
        <f>IF(明細!O34="","",明細!O34)</f>
        <v>サンマーク出版</v>
      </c>
      <c r="I34" s="76">
        <f>IF(明細!R34="","",明細!R34)</f>
        <v>37636</v>
      </c>
      <c r="J34" s="192" t="str">
        <f>IF(明細!AE34="","",明細!AE34)</f>
        <v/>
      </c>
      <c r="K34" s="193" t="str">
        <f>IF(明細!AF34="","",明細!AF34)</f>
        <v/>
      </c>
      <c r="L34" s="201" t="str">
        <f>IF(明細!AG34="","",明細!AG34)</f>
        <v/>
      </c>
      <c r="M34" s="202" t="str">
        <f>IF(明細!AH34="","",明細!AH34)</f>
        <v/>
      </c>
    </row>
    <row r="35" spans="1:13" ht="39.950000000000003" customHeight="1">
      <c r="A35" s="51">
        <f t="shared" si="0"/>
        <v>34</v>
      </c>
      <c r="B35" s="55">
        <f>IF(明細!D35="","",明細!D35)</f>
        <v>35</v>
      </c>
      <c r="C35" s="56" t="str">
        <f>IF(明細!A35="","",明細!A35)</f>
        <v>11-04</v>
      </c>
      <c r="D35" s="226" t="str">
        <f>IF(明細!W35="","",明細!W35)</f>
        <v>Ａ５
版</v>
      </c>
      <c r="E35" s="66" t="str">
        <f>IF(明細!B35="","",明細!B35)</f>
        <v>自然</v>
      </c>
      <c r="F35" s="10" t="str">
        <f>IF(明細!G35="",IF(明細!E35="","",明細!E35),IF(明細!E35="","",明細!E35)&amp;"
"&amp;明細!G35)</f>
        <v>自然と生体に学ぶバイオミミクリー</v>
      </c>
      <c r="G35" s="11" t="str">
        <f>IF(明細!L35="","",明細!L35)&amp;IF(明細!M35="",""," 他")</f>
        <v>Janine M.Benyus</v>
      </c>
      <c r="H35" s="23" t="str">
        <f>IF(明細!O35="","",明細!O35)</f>
        <v>オーム社／銀法局</v>
      </c>
      <c r="I35" s="76">
        <f>IF(明細!R35="","",明細!R35)</f>
        <v>38758</v>
      </c>
      <c r="J35" s="192" t="str">
        <f>IF(明細!AE35="","",明細!AE35)</f>
        <v/>
      </c>
      <c r="K35" s="193" t="str">
        <f>IF(明細!AF35="","",明細!AF35)</f>
        <v/>
      </c>
      <c r="L35" s="201" t="str">
        <f>IF(明細!AG35="","",明細!AG35)</f>
        <v/>
      </c>
      <c r="M35" s="202" t="str">
        <f>IF(明細!AH35="","",明細!AH35)</f>
        <v/>
      </c>
    </row>
    <row r="36" spans="1:13" ht="39.950000000000003" customHeight="1">
      <c r="A36" s="51">
        <f t="shared" si="0"/>
        <v>35</v>
      </c>
      <c r="B36" s="55">
        <f>IF(明細!D36="","",明細!D36)</f>
        <v>36</v>
      </c>
      <c r="C36" s="56" t="str">
        <f>IF(明細!A36="","",明細!A36)</f>
        <v>00-08</v>
      </c>
      <c r="D36" s="226" t="str">
        <f>IF(明細!W36="","",明細!W36)</f>
        <v>Ａ５
版</v>
      </c>
      <c r="E36" s="66" t="str">
        <f>IF(明細!B36="","",明細!B36)</f>
        <v>自然</v>
      </c>
      <c r="F36" s="10" t="str">
        <f>IF(明細!G36="",IF(明細!E36="","",明細!E36),IF(明細!E36="","",明細!E36)&amp;"
"&amp;明細!G36)</f>
        <v>地球はいつまで我慢できるか
緑の生態系への旅</v>
      </c>
      <c r="G36" s="11" t="str">
        <f>IF(明細!L36="","",明細!L36)&amp;IF(明細!M36="",""," 他")</f>
        <v xml:space="preserve">ジョン・ハート著 </v>
      </c>
      <c r="H36" s="23" t="str">
        <f>IF(明細!O36="","",明細!O36)</f>
        <v>晶文社</v>
      </c>
      <c r="I36" s="76">
        <f>IF(明細!R36="","",明細!R36)</f>
        <v>35784</v>
      </c>
      <c r="J36" s="192" t="str">
        <f>IF(明細!AE36="","",明細!AE36)</f>
        <v>黒川康三</v>
      </c>
      <c r="K36" s="193">
        <f>IF(明細!AF36="","",明細!AF36)</f>
        <v>43286</v>
      </c>
      <c r="L36" s="201">
        <f>IF(明細!AG36="","",明細!AG36)</f>
        <v>43314</v>
      </c>
      <c r="M36" s="202">
        <f>IF(明細!AH36="","",明細!AH36)</f>
        <v>43678</v>
      </c>
    </row>
    <row r="37" spans="1:13" ht="39.950000000000003" customHeight="1">
      <c r="A37" s="51">
        <f t="shared" si="0"/>
        <v>36</v>
      </c>
      <c r="B37" s="55">
        <f>IF(明細!D37="","",明細!D37)</f>
        <v>37</v>
      </c>
      <c r="C37" s="56" t="str">
        <f>IF(明細!A37="","",明細!A37)</f>
        <v>B1-03</v>
      </c>
      <c r="D37" s="226" t="str">
        <f>IF(明細!W37="","",明細!W37)</f>
        <v>大版
変形</v>
      </c>
      <c r="E37" s="66" t="str">
        <f>IF(明細!B37="","",明細!B37)</f>
        <v>自然</v>
      </c>
      <c r="F37" s="10" t="str">
        <f>IF(明細!G37="",IF(明細!E37="","",明細!E37),IF(明細!E37="","",明細!E37)&amp;"
"&amp;明細!G37)</f>
        <v>山から始まる自然保護
山の自然学ｸﾗﾌ会報 第3号/山の自然学講座議事録 第11号</v>
      </c>
      <c r="G37" s="11" t="str">
        <f>IF(明細!L37="","",明細!L37)&amp;IF(明細!M37="",""," 他")</f>
        <v>権藤司編集委員長</v>
      </c>
      <c r="H37" s="23" t="str">
        <f>IF(明細!O37="","",明細!O37)</f>
        <v>特定非営利活動法人 山の自然学ｸﾗﾌﾞ</v>
      </c>
      <c r="I37" s="76">
        <f>IF(明細!R37="","",明細!R37)</f>
        <v>38073</v>
      </c>
      <c r="J37" s="192" t="str">
        <f>IF(明細!AE37="","",明細!AE37)</f>
        <v>下田俊享</v>
      </c>
      <c r="K37" s="193">
        <f>IF(明細!AF37="","",明細!AF37)</f>
        <v>43776</v>
      </c>
      <c r="L37" s="201" t="str">
        <f>IF(明細!AG37="","",明細!AG37)</f>
        <v/>
      </c>
      <c r="M37" s="202" t="str">
        <f>IF(明細!AH37="","",明細!AH37)</f>
        <v/>
      </c>
    </row>
    <row r="38" spans="1:13" ht="39.950000000000003" customHeight="1">
      <c r="A38" s="51">
        <f t="shared" si="0"/>
        <v>37</v>
      </c>
      <c r="B38" s="55">
        <f>IF(明細!D38="","",明細!D38)</f>
        <v>38</v>
      </c>
      <c r="C38" s="56" t="str">
        <f>IF(明細!A38="","",明細!A38)</f>
        <v>B1-04</v>
      </c>
      <c r="D38" s="226" t="str">
        <f>IF(明細!W38="","",明細!W38)</f>
        <v>大版
変形</v>
      </c>
      <c r="E38" s="66" t="str">
        <f>IF(明細!B38="","",明細!B38)</f>
        <v>自然</v>
      </c>
      <c r="F38" s="10" t="str">
        <f>IF(明細!G38="",IF(明細!E38="","",明細!E38),IF(明細!E38="","",明細!E38)&amp;"
"&amp;明細!G38)</f>
        <v>山から始まる自然保護
山の自然学ｸﾗﾌ会報 第4号/山の自然学講座議事録 第12号</v>
      </c>
      <c r="G38" s="11" t="str">
        <f>IF(明細!L38="","",明細!L38)&amp;IF(明細!M38="",""," 他")</f>
        <v>権藤司編集委員長</v>
      </c>
      <c r="H38" s="23" t="str">
        <f>IF(明細!O38="","",明細!O38)</f>
        <v>特定非営利活動法人 山の自然学ｸﾗﾌﾞ</v>
      </c>
      <c r="I38" s="76">
        <f>IF(明細!R38="","",明細!R38)</f>
        <v>38433</v>
      </c>
      <c r="J38" s="192" t="str">
        <f>IF(明細!AE38="","",明細!AE38)</f>
        <v>下田俊享</v>
      </c>
      <c r="K38" s="193">
        <f>IF(明細!AF38="","",明細!AF38)</f>
        <v>43741</v>
      </c>
      <c r="L38" s="201" t="str">
        <f>IF(明細!AG38="","",明細!AG38)</f>
        <v>？</v>
      </c>
      <c r="M38" s="202">
        <f>IF(明細!AH38="","",明細!AH38)</f>
        <v>43776</v>
      </c>
    </row>
    <row r="39" spans="1:13" ht="39.950000000000003" customHeight="1">
      <c r="A39" s="51">
        <f t="shared" si="0"/>
        <v>38</v>
      </c>
      <c r="B39" s="55">
        <f>IF(明細!D39="","",明細!D39)</f>
        <v>39</v>
      </c>
      <c r="C39" s="56" t="str">
        <f>IF(明細!A39="","",明細!A39)</f>
        <v>B1-05</v>
      </c>
      <c r="D39" s="226" t="str">
        <f>IF(明細!W39="","",明細!W39)</f>
        <v>大版
変形</v>
      </c>
      <c r="E39" s="66" t="str">
        <f>IF(明細!B39="","",明細!B39)</f>
        <v>自然</v>
      </c>
      <c r="F39" s="10" t="str">
        <f>IF(明細!G39="",IF(明細!E39="","",明細!E39),IF(明細!E39="","",明細!E39)&amp;"
"&amp;明細!G39)</f>
        <v>山から始まる自然保護
山の自然学ｸﾗﾌ会報 第5号/山の自然学講座議事録 第13号</v>
      </c>
      <c r="G39" s="11" t="str">
        <f>IF(明細!L39="","",明細!L39)&amp;IF(明細!M39="",""," 他")</f>
        <v>権藤司編集委員長</v>
      </c>
      <c r="H39" s="23" t="str">
        <f>IF(明細!O39="","",明細!O39)</f>
        <v>特定非営利活動法人 山の自然学ｸﾗﾌﾞ</v>
      </c>
      <c r="I39" s="76">
        <f>IF(明細!R39="","",明細!R39)</f>
        <v>38788</v>
      </c>
      <c r="J39" s="192" t="str">
        <f>IF(明細!AE39="","",明細!AE39)</f>
        <v/>
      </c>
      <c r="K39" s="193" t="str">
        <f>IF(明細!AF39="","",明細!AF39)</f>
        <v/>
      </c>
      <c r="L39" s="201" t="str">
        <f>IF(明細!AG39="","",明細!AG39)</f>
        <v/>
      </c>
      <c r="M39" s="202" t="str">
        <f>IF(明細!AH39="","",明細!AH39)</f>
        <v/>
      </c>
    </row>
    <row r="40" spans="1:13" ht="39.950000000000003" customHeight="1">
      <c r="A40" s="51">
        <f t="shared" si="0"/>
        <v>39</v>
      </c>
      <c r="B40" s="55">
        <f>IF(明細!D40="","",明細!D40)</f>
        <v>40</v>
      </c>
      <c r="C40" s="56" t="str">
        <f>IF(明細!A40="","",明細!A40)</f>
        <v>B1-09</v>
      </c>
      <c r="D40" s="226" t="str">
        <f>IF(明細!W40="","",明細!W40)</f>
        <v>大版
変形</v>
      </c>
      <c r="E40" s="66" t="str">
        <f>IF(明細!B40="","",明細!B40)</f>
        <v>自然</v>
      </c>
      <c r="F40" s="10" t="str">
        <f>IF(明細!G40="",IF(明細!E40="","",明細!E40),IF(明細!E40="","",明細!E40)&amp;"
"&amp;明細!G40)</f>
        <v>山から始まる自然保護
山の自然学ｸﾗﾌ会報 第9号</v>
      </c>
      <c r="G40" s="11" t="str">
        <f>IF(明細!L40="","",明細!L40)&amp;IF(明細!M40="",""," 他")</f>
        <v>権藤司編集委員長</v>
      </c>
      <c r="H40" s="23" t="str">
        <f>IF(明細!O40="","",明細!O40)</f>
        <v>特定非営利活動法人 山の自然学ｸﾗﾌﾞ</v>
      </c>
      <c r="I40" s="76">
        <f>IF(明細!R40="","",明細!R40)</f>
        <v>40219</v>
      </c>
      <c r="J40" s="192" t="str">
        <f>IF(明細!AE40="","",明細!AE40)</f>
        <v>下田俊享</v>
      </c>
      <c r="K40" s="193">
        <f>IF(明細!AF40="","",明細!AF40)</f>
        <v>43776</v>
      </c>
      <c r="L40" s="201" t="str">
        <f>IF(明細!AG40="","",明細!AG40)</f>
        <v/>
      </c>
      <c r="M40" s="202" t="str">
        <f>IF(明細!AH40="","",明細!AH40)</f>
        <v/>
      </c>
    </row>
    <row r="41" spans="1:13" ht="39.950000000000003" customHeight="1">
      <c r="A41" s="51">
        <f t="shared" si="0"/>
        <v>40</v>
      </c>
      <c r="B41" s="55">
        <f>IF(明細!D41="","",明細!D41)</f>
        <v>41</v>
      </c>
      <c r="C41" s="56" t="str">
        <f>IF(明細!A41="","",明細!A41)</f>
        <v>B1-11</v>
      </c>
      <c r="D41" s="226" t="str">
        <f>IF(明細!W41="","",明細!W41)</f>
        <v>大版
変形</v>
      </c>
      <c r="E41" s="66" t="str">
        <f>IF(明細!B41="","",明細!B41)</f>
        <v>自然</v>
      </c>
      <c r="F41" s="10" t="str">
        <f>IF(明細!G41="",IF(明細!E41="","",明細!E41),IF(明細!E41="","",明細!E41)&amp;"
"&amp;明細!G41)</f>
        <v>山から始まる自然保護
山の自然学ｸﾗﾌ会報 第11号</v>
      </c>
      <c r="G41" s="11" t="str">
        <f>IF(明細!L41="","",明細!L41)&amp;IF(明細!M41="",""," 他")</f>
        <v>権藤司編集委員長</v>
      </c>
      <c r="H41" s="23" t="str">
        <f>IF(明細!O41="","",明細!O41)</f>
        <v>特定非営利活動法人 山の自然学ｸﾗﾌﾞ</v>
      </c>
      <c r="I41" s="76">
        <f>IF(明細!R41="","",明細!R41)</f>
        <v>40961</v>
      </c>
      <c r="J41" s="192" t="str">
        <f>IF(明細!AE41="","",明細!AE41)</f>
        <v/>
      </c>
      <c r="K41" s="193" t="str">
        <f>IF(明細!AF41="","",明細!AF41)</f>
        <v/>
      </c>
      <c r="L41" s="201" t="str">
        <f>IF(明細!AG41="","",明細!AG41)</f>
        <v/>
      </c>
      <c r="M41" s="202" t="str">
        <f>IF(明細!AH41="","",明細!AH41)</f>
        <v/>
      </c>
    </row>
    <row r="42" spans="1:13" ht="39.950000000000003" customHeight="1">
      <c r="A42" s="51">
        <f t="shared" si="0"/>
        <v>41</v>
      </c>
      <c r="B42" s="55">
        <f>IF(明細!D42="","",明細!D42)</f>
        <v>42</v>
      </c>
      <c r="C42" s="56" t="str">
        <f>IF(明細!A42="","",明細!A42)</f>
        <v>B1-16</v>
      </c>
      <c r="D42" s="226" t="str">
        <f>IF(明細!W42="","",明細!W42)</f>
        <v>大版
変形</v>
      </c>
      <c r="E42" s="66" t="str">
        <f>IF(明細!B42="","",明細!B42)</f>
        <v>自然</v>
      </c>
      <c r="F42" s="10" t="str">
        <f>IF(明細!G42="",IF(明細!E42="","",明細!E42),IF(明細!E42="","",明細!E42)&amp;"
"&amp;明細!G42)</f>
        <v>山から始まる自然保護
山の自然学ｸﾗﾌ会報 第16号</v>
      </c>
      <c r="G42" s="11" t="str">
        <f>IF(明細!L42="","",明細!L42)&amp;IF(明細!M42="",""," 他")</f>
        <v>権藤司編集委員長</v>
      </c>
      <c r="H42" s="23" t="str">
        <f>IF(明細!O42="","",明細!O42)</f>
        <v>特定非営利活動法人 山の自然学ｸﾗﾌﾞ</v>
      </c>
      <c r="I42" s="76">
        <f>IF(明細!R42="","",明細!R42)</f>
        <v>42422</v>
      </c>
      <c r="J42" s="192" t="str">
        <f>IF(明細!AE42="","",明細!AE42)</f>
        <v/>
      </c>
      <c r="K42" s="193" t="str">
        <f>IF(明細!AF42="","",明細!AF42)</f>
        <v/>
      </c>
      <c r="L42" s="201" t="str">
        <f>IF(明細!AG42="","",明細!AG42)</f>
        <v/>
      </c>
      <c r="M42" s="202" t="str">
        <f>IF(明細!AH42="","",明細!AH42)</f>
        <v/>
      </c>
    </row>
    <row r="43" spans="1:13" ht="39.950000000000003" customHeight="1">
      <c r="A43" s="51">
        <f t="shared" si="0"/>
        <v>42</v>
      </c>
      <c r="B43" s="55">
        <f>IF(明細!D43="","",明細!D43)</f>
        <v>43</v>
      </c>
      <c r="C43" s="56" t="str">
        <f>IF(明細!A43="","",明細!A43)</f>
        <v>08-01</v>
      </c>
      <c r="D43" s="226" t="str">
        <f>IF(明細!W43="","",明細!W43)</f>
        <v>Ａ５
版</v>
      </c>
      <c r="E43" s="66" t="str">
        <f>IF(明細!B43="","",明細!B43)</f>
        <v>自然</v>
      </c>
      <c r="F43" s="10" t="str">
        <f>IF(明細!G43="",IF(明細!E43="","",明細!E43),IF(明細!E43="","",明細!E43)&amp;"
"&amp;明細!G43)</f>
        <v>利用者の行動と体験</v>
      </c>
      <c r="G43" s="11" t="str">
        <f>IF(明細!L43="","",明細!L43)&amp;IF(明細!M43="",""," 他")</f>
        <v>小林昭祐編著 他</v>
      </c>
      <c r="H43" s="23" t="str">
        <f>IF(明細!O43="","",明細!O43)</f>
        <v>古今書院</v>
      </c>
      <c r="I43" s="76">
        <f>IF(明細!R43="","",明細!R43)</f>
        <v>39736</v>
      </c>
      <c r="J43" s="192" t="str">
        <f>IF(明細!AE43="","",明細!AE43)</f>
        <v/>
      </c>
      <c r="K43" s="193" t="str">
        <f>IF(明細!AF43="","",明細!AF43)</f>
        <v/>
      </c>
      <c r="L43" s="201" t="str">
        <f>IF(明細!AG43="","",明細!AG43)</f>
        <v/>
      </c>
      <c r="M43" s="202" t="str">
        <f>IF(明細!AH43="","",明細!AH43)</f>
        <v/>
      </c>
    </row>
    <row r="44" spans="1:13" ht="39.950000000000003" customHeight="1">
      <c r="A44" s="51">
        <f t="shared" si="0"/>
        <v>43</v>
      </c>
      <c r="B44" s="55">
        <f>IF(明細!D44="","",明細!D44)</f>
        <v>44</v>
      </c>
      <c r="C44" s="56" t="str">
        <f>IF(明細!A44="","",明細!A44)</f>
        <v>C3-01</v>
      </c>
      <c r="D44" s="226" t="str">
        <f>IF(明細!W44="","",明細!W44)</f>
        <v>Ａ５
版</v>
      </c>
      <c r="E44" s="66" t="str">
        <f>IF(明細!B44="","",明細!B44)</f>
        <v>自然</v>
      </c>
      <c r="F44" s="10" t="str">
        <f>IF(明細!G44="",IF(明細!E44="","",明細!E44),IF(明細!E44="","",明細!E44)&amp;"
"&amp;明細!G44)</f>
        <v xml:space="preserve">２０１７－２０１８
第３８回ＳＳＰ展
  自然を楽しむ科学の眼 </v>
      </c>
      <c r="G44" s="11" t="str">
        <f>IF(明細!L44="","",明細!L44)&amp;IF(明細!M44="",""," 他")</f>
        <v>日本自然科学写真協会</v>
      </c>
      <c r="H44" s="23" t="str">
        <f>IF(明細!O44="","",明細!O44)</f>
        <v>文化堂印刷</v>
      </c>
      <c r="I44" s="76" t="str">
        <f>IF(明細!R44="","",明細!R44)</f>
        <v/>
      </c>
      <c r="J44" s="192" t="str">
        <f>IF(明細!AE44="","",明細!AE44)</f>
        <v/>
      </c>
      <c r="K44" s="193" t="str">
        <f>IF(明細!AF44="","",明細!AF44)</f>
        <v/>
      </c>
      <c r="L44" s="201" t="str">
        <f>IF(明細!AG44="","",明細!AG44)</f>
        <v/>
      </c>
      <c r="M44" s="202" t="str">
        <f>IF(明細!AH44="","",明細!AH44)</f>
        <v/>
      </c>
    </row>
    <row r="45" spans="1:13" ht="39.950000000000003" customHeight="1">
      <c r="A45" s="51">
        <f t="shared" si="0"/>
        <v>44</v>
      </c>
      <c r="B45" s="55">
        <f>IF(明細!D45="","",明細!D45)</f>
        <v>45</v>
      </c>
      <c r="C45" s="56" t="str">
        <f>IF(明細!A45="","",明細!A45)</f>
        <v>03-08</v>
      </c>
      <c r="D45" s="226" t="str">
        <f>IF(明細!W45="","",明細!W45)</f>
        <v>文庫
新書</v>
      </c>
      <c r="E45" s="66" t="str">
        <f>IF(明細!B45="","",明細!B45)</f>
        <v>自然</v>
      </c>
      <c r="F45" s="10" t="str">
        <f>IF(明細!G45="",IF(明細!E45="","",明細!E45),IF(明細!E45="","",明細!E45)&amp;"
"&amp;明細!G45)</f>
        <v>結晶物語
水が教えてくれたこと</v>
      </c>
      <c r="G45" s="11" t="str">
        <f>IF(明細!L45="","",明細!L45)&amp;IF(明細!M45="",""," 他")</f>
        <v>江本 勝著</v>
      </c>
      <c r="H45" s="23" t="str">
        <f>IF(明細!O45="","",明細!O45)</f>
        <v>サンマーク出版</v>
      </c>
      <c r="I45" s="76">
        <f>IF(明細!R45="","",明細!R45)</f>
        <v>37792</v>
      </c>
      <c r="J45" s="192" t="str">
        <f>IF(明細!AE45="","",明細!AE45)</f>
        <v/>
      </c>
      <c r="K45" s="193" t="str">
        <f>IF(明細!AF45="","",明細!AF45)</f>
        <v/>
      </c>
      <c r="L45" s="201" t="str">
        <f>IF(明細!AG45="","",明細!AG45)</f>
        <v/>
      </c>
      <c r="M45" s="202" t="str">
        <f>IF(明細!AH45="","",明細!AH45)</f>
        <v/>
      </c>
    </row>
    <row r="46" spans="1:13" ht="39.950000000000003" customHeight="1">
      <c r="A46" s="51">
        <f t="shared" si="0"/>
        <v>45</v>
      </c>
      <c r="B46" s="55">
        <f>IF(明細!D46="","",明細!D46)</f>
        <v>46</v>
      </c>
      <c r="C46" s="56" t="str">
        <f>IF(明細!A46="","",明細!A46)</f>
        <v>18-01</v>
      </c>
      <c r="D46" s="226" t="str">
        <f>IF(明細!W46="","",明細!W46)</f>
        <v>文庫
新書</v>
      </c>
      <c r="E46" s="66" t="str">
        <f>IF(明細!B46="","",明細!B46)</f>
        <v>生命</v>
      </c>
      <c r="F46" s="10" t="str">
        <f>IF(明細!G46="",IF(明細!E46="","",明細!E46),IF(明細!E46="","",明細!E46)&amp;"
"&amp;明細!G46)</f>
        <v>新版 動的平衡
生命はなぜそこに宿るのか</v>
      </c>
      <c r="G46" s="11" t="str">
        <f>IF(明細!L46="","",明細!L46)&amp;IF(明細!M46="",""," 他")</f>
        <v>福岡伸一</v>
      </c>
      <c r="H46" s="23" t="str">
        <f>IF(明細!O46="","",明細!O46)</f>
        <v>小学館</v>
      </c>
      <c r="I46" s="76">
        <f>IF(明細!R46="","",明細!R46)</f>
        <v>42891</v>
      </c>
      <c r="J46" s="192" t="str">
        <f>IF(明細!AE46="","",明細!AE46)</f>
        <v>金子 仁洋</v>
      </c>
      <c r="K46" s="193">
        <f>IF(明細!AF46="","",明細!AF46)</f>
        <v>43650</v>
      </c>
      <c r="L46" s="201">
        <f>IF(明細!AG46="","",明細!AG46)</f>
        <v>43678</v>
      </c>
      <c r="M46" s="202">
        <f>IF(明細!AH46="","",明細!AH46)</f>
        <v>43713</v>
      </c>
    </row>
    <row r="47" spans="1:13" ht="39.950000000000003" customHeight="1">
      <c r="A47" s="51">
        <f t="shared" si="0"/>
        <v>46</v>
      </c>
      <c r="B47" s="55">
        <f>IF(明細!D47="","",明細!D47)</f>
        <v>47</v>
      </c>
      <c r="C47" s="56" t="str">
        <f>IF(明細!A47="","",明細!A47)</f>
        <v>11-05</v>
      </c>
      <c r="D47" s="226" t="str">
        <f>IF(明細!W47="","",明細!W47)</f>
        <v>Ｂ６
版</v>
      </c>
      <c r="E47" s="66" t="str">
        <f>IF(明細!B47="","",明細!B47)</f>
        <v>生命</v>
      </c>
      <c r="F47" s="10" t="str">
        <f>IF(明細!G47="",IF(明細!E47="","",明細!E47),IF(明細!E47="","",明細!E47)&amp;"
"&amp;明細!G47)</f>
        <v>深海で生命の起源を探る
深海熱水活動域から見えてくる生命誕生･進化</v>
      </c>
      <c r="G47" s="11" t="str">
        <f>IF(明細!L47="","",明細!L47)&amp;IF(明細!M47="",""," 他")</f>
        <v>NHK｢ｻｲｴﾝｽZERO」取材班 他</v>
      </c>
      <c r="H47" s="23" t="str">
        <f>IF(明細!O47="","",明細!O47)</f>
        <v>NHK出版</v>
      </c>
      <c r="I47" s="76">
        <f>IF(明細!R47="","",明細!R47)</f>
        <v>40846</v>
      </c>
      <c r="J47" s="192" t="str">
        <f>IF(明細!AE47="","",明細!AE47)</f>
        <v/>
      </c>
      <c r="K47" s="193" t="str">
        <f>IF(明細!AF47="","",明細!AF47)</f>
        <v/>
      </c>
      <c r="L47" s="201" t="str">
        <f>IF(明細!AG47="","",明細!AG47)</f>
        <v/>
      </c>
      <c r="M47" s="202" t="str">
        <f>IF(明細!AH47="","",明細!AH47)</f>
        <v/>
      </c>
    </row>
    <row r="48" spans="1:13" ht="39.950000000000003" customHeight="1">
      <c r="A48" s="51">
        <f t="shared" si="0"/>
        <v>47</v>
      </c>
      <c r="B48" s="55">
        <f>IF(明細!D48="","",明細!D48)</f>
        <v>48</v>
      </c>
      <c r="C48" s="56" t="str">
        <f>IF(明細!A48="","",明細!A48)</f>
        <v>18-05</v>
      </c>
      <c r="D48" s="226" t="str">
        <f>IF(明細!W48="","",明細!W48)</f>
        <v>Ｂ６
版</v>
      </c>
      <c r="E48" s="66" t="str">
        <f>IF(明細!B48="","",明細!B48)</f>
        <v>生命</v>
      </c>
      <c r="F48" s="10" t="str">
        <f>IF(明細!G48="",IF(明細!E48="","",明細!E48),IF(明細!E48="","",明細!E48)&amp;"
"&amp;明細!G48)</f>
        <v>不思議な生き物
生命38億年の歴史と謎</v>
      </c>
      <c r="G48" s="11" t="str">
        <f>IF(明細!L48="","",明細!L48)&amp;IF(明細!M48="",""," 他")</f>
        <v>池田清彦</v>
      </c>
      <c r="H48" s="23" t="str">
        <f>IF(明細!O48="","",明細!O48)</f>
        <v>角川学芸出版</v>
      </c>
      <c r="I48" s="76">
        <f>IF(明細!R48="","",明細!R48)</f>
        <v>41387</v>
      </c>
      <c r="J48" s="192" t="str">
        <f>IF(明細!AE48="","",明細!AE48)</f>
        <v/>
      </c>
      <c r="K48" s="193" t="str">
        <f>IF(明細!AF48="","",明細!AF48)</f>
        <v/>
      </c>
      <c r="L48" s="201" t="str">
        <f>IF(明細!AG48="","",明細!AG48)</f>
        <v/>
      </c>
      <c r="M48" s="202" t="str">
        <f>IF(明細!AH48="","",明細!AH48)</f>
        <v/>
      </c>
    </row>
    <row r="49" spans="1:13" ht="39.950000000000003" customHeight="1">
      <c r="A49" s="51">
        <f t="shared" si="0"/>
        <v>48</v>
      </c>
      <c r="B49" s="55">
        <f>IF(明細!D49="","",明細!D49)</f>
        <v>49</v>
      </c>
      <c r="C49" s="56" t="str">
        <f>IF(明細!A49="","",明細!A49)</f>
        <v>07-02</v>
      </c>
      <c r="D49" s="226" t="str">
        <f>IF(明細!W49="","",明細!W49)</f>
        <v>文庫
新書</v>
      </c>
      <c r="E49" s="66" t="str">
        <f>IF(明細!B49="","",明細!B49)</f>
        <v>生命</v>
      </c>
      <c r="F49" s="10" t="str">
        <f>IF(明細!G49="",IF(明細!E49="","",明細!E49),IF(明細!E49="","",明細!E49)&amp;"
"&amp;明細!G49)</f>
        <v>生物と無生物のあいだ</v>
      </c>
      <c r="G49" s="11" t="str">
        <f>IF(明細!L49="","",明細!L49)&amp;IF(明細!M49="",""," 他")</f>
        <v>福岡伸一</v>
      </c>
      <c r="H49" s="23" t="str">
        <f>IF(明細!O49="","",明細!O49)</f>
        <v>講談社</v>
      </c>
      <c r="I49" s="76">
        <f>IF(明細!R49="","",明細!R49)</f>
        <v>39222</v>
      </c>
      <c r="J49" s="192" t="str">
        <f>IF(明細!AE49="","",明細!AE49)</f>
        <v>黒川康三</v>
      </c>
      <c r="K49" s="193">
        <f>IF(明細!AF49="","",明細!AF49)</f>
        <v>43594</v>
      </c>
      <c r="L49" s="201">
        <f>IF(明細!AG49="","",明細!AG49)</f>
        <v>43622</v>
      </c>
      <c r="M49" s="202" t="str">
        <f>IF(明細!AH49="","",明細!AH49)</f>
        <v/>
      </c>
    </row>
    <row r="50" spans="1:13" ht="39.950000000000003" customHeight="1">
      <c r="A50" s="51">
        <f t="shared" si="0"/>
        <v>49</v>
      </c>
      <c r="B50" s="55">
        <f>IF(明細!D50="","",明細!D50)</f>
        <v>50</v>
      </c>
      <c r="C50" s="56" t="str">
        <f>IF(明細!A50="","",明細!A50)</f>
        <v>18-02</v>
      </c>
      <c r="D50" s="226" t="str">
        <f>IF(明細!W50="","",明細!W50)</f>
        <v>Ｂ６
版</v>
      </c>
      <c r="E50" s="66" t="str">
        <f>IF(明細!B50="","",明細!B50)</f>
        <v>生命</v>
      </c>
      <c r="F50" s="10" t="str">
        <f>IF(明細!G50="",IF(明細!E50="","",明細!E50),IF(明細!E50="","",明細!E50)&amp;"
"&amp;明細!G50)</f>
        <v>変わらないために変わり続ける
ﾏﾝﾊｯﾀﾝで見つけた科学と芸術</v>
      </c>
      <c r="G50" s="11" t="str">
        <f>IF(明細!L50="","",明細!L50)&amp;IF(明細!M50="",""," 他")</f>
        <v>福岡伸一</v>
      </c>
      <c r="H50" s="23" t="str">
        <f>IF(明細!O50="","",明細!O50)</f>
        <v>文芸春秋</v>
      </c>
      <c r="I50" s="76">
        <f>IF(明細!R50="","",明細!R50)</f>
        <v>42116</v>
      </c>
      <c r="J50" s="192" t="str">
        <f>IF(明細!AE50="","",明細!AE50)</f>
        <v>中川 浩之</v>
      </c>
      <c r="K50" s="193">
        <f>IF(明細!AF50="","",明細!AF50)</f>
        <v>43531</v>
      </c>
      <c r="L50" s="201">
        <f>IF(明細!AG50="","",明細!AG50)</f>
        <v>43559</v>
      </c>
      <c r="M50" s="202">
        <f>IF(明細!AH50="","",明細!AH50)</f>
        <v>43559</v>
      </c>
    </row>
    <row r="51" spans="1:13" ht="39.950000000000003" customHeight="1">
      <c r="A51" s="51">
        <f t="shared" si="0"/>
        <v>50</v>
      </c>
      <c r="B51" s="55">
        <f>IF(明細!D51="","",明細!D51)</f>
        <v>51</v>
      </c>
      <c r="C51" s="56" t="str">
        <f>IF(明細!A51="","",明細!A51)</f>
        <v>18-07</v>
      </c>
      <c r="D51" s="226" t="str">
        <f>IF(明細!W51="","",明細!W51)</f>
        <v>文庫
新書</v>
      </c>
      <c r="E51" s="66" t="str">
        <f>IF(明細!B51="","",明細!B51)</f>
        <v>生命</v>
      </c>
      <c r="F51" s="10" t="str">
        <f>IF(明細!G51="",IF(明細!E51="","",明細!E51),IF(明細!E51="","",明細!E51)&amp;"
"&amp;明細!G51)</f>
        <v>生物にとって時間とは何か</v>
      </c>
      <c r="G51" s="11" t="str">
        <f>IF(明細!L51="","",明細!L51)&amp;IF(明細!M51="",""," 他")</f>
        <v>池田清彦</v>
      </c>
      <c r="H51" s="23" t="str">
        <f>IF(明細!O51="","",明細!O51)</f>
        <v>角川学芸出版</v>
      </c>
      <c r="I51" s="76">
        <f>IF(明細!R51="","",明細!R51)</f>
        <v>41419</v>
      </c>
      <c r="J51" s="192" t="str">
        <f>IF(明細!AE51="","",明細!AE51)</f>
        <v>谷井 一彦</v>
      </c>
      <c r="K51" s="193">
        <f>IF(明細!AF51="","",明細!AF51)</f>
        <v>43132</v>
      </c>
      <c r="L51" s="201">
        <f>IF(明細!AG51="","",明細!AG51)</f>
        <v>43160</v>
      </c>
      <c r="M51" s="202">
        <f>IF(明細!AH51="","",明細!AH51)</f>
        <v>43160</v>
      </c>
    </row>
    <row r="52" spans="1:13" ht="39.950000000000003" customHeight="1">
      <c r="A52" s="51">
        <f t="shared" si="0"/>
        <v>51</v>
      </c>
      <c r="B52" s="55">
        <f>IF(明細!D52="","",明細!D52)</f>
        <v>52</v>
      </c>
      <c r="C52" s="56" t="str">
        <f>IF(明細!A52="","",明細!A52)</f>
        <v>00-09</v>
      </c>
      <c r="D52" s="226" t="str">
        <f>IF(明細!W52="","",明細!W52)</f>
        <v>Ｂ６
版</v>
      </c>
      <c r="E52" s="66" t="str">
        <f>IF(明細!B52="","",明細!B52)</f>
        <v>生命</v>
      </c>
      <c r="F52" s="10" t="str">
        <f>IF(明細!G52="",IF(明細!E52="","",明細!E52),IF(明細!E52="","",明細!E52)&amp;"
"&amp;明細!G52)</f>
        <v>環境ホルモンって何だろう
暮らしのかたちを考える</v>
      </c>
      <c r="G52" s="11" t="str">
        <f>IF(明細!L52="","",明細!L52)&amp;IF(明細!M52="",""," 他")</f>
        <v>地球環境情報センター</v>
      </c>
      <c r="H52" s="23" t="str">
        <f>IF(明細!O52="","",明細!O52)</f>
        <v>ダイヤモンド社</v>
      </c>
      <c r="I52" s="76">
        <f>IF(明細!R52="","",明細!R52)</f>
        <v>36041</v>
      </c>
      <c r="J52" s="192" t="str">
        <f>IF(明細!AE52="","",明細!AE52)</f>
        <v/>
      </c>
      <c r="K52" s="193" t="str">
        <f>IF(明細!AF52="","",明細!AF52)</f>
        <v/>
      </c>
      <c r="L52" s="201" t="str">
        <f>IF(明細!AG52="","",明細!AG52)</f>
        <v/>
      </c>
      <c r="M52" s="202" t="str">
        <f>IF(明細!AH52="","",明細!AH52)</f>
        <v/>
      </c>
    </row>
    <row r="53" spans="1:13" ht="39.950000000000003" customHeight="1">
      <c r="A53" s="51">
        <f t="shared" si="0"/>
        <v>52</v>
      </c>
      <c r="B53" s="55">
        <f>IF(明細!D53="","",明細!D53)</f>
        <v>53</v>
      </c>
      <c r="C53" s="56" t="str">
        <f>IF(明細!A53="","",明細!A53)</f>
        <v>00-10</v>
      </c>
      <c r="D53" s="226" t="str">
        <f>IF(明細!W53="","",明細!W53)</f>
        <v>Ｂ６
版</v>
      </c>
      <c r="E53" s="66" t="str">
        <f>IF(明細!B53="","",明細!B53)</f>
        <v>生命</v>
      </c>
      <c r="F53" s="10" t="str">
        <f>IF(明細!G53="",IF(明細!E53="","",明細!E53),IF(明細!E53="","",明細!E53)&amp;"
"&amp;明細!G53)</f>
        <v>環境ホルモンと日本の危機</v>
      </c>
      <c r="G53" s="11" t="str">
        <f>IF(明細!L53="","",明細!L53)&amp;IF(明細!M53="",""," 他")</f>
        <v>児島正美・井口泰泉</v>
      </c>
      <c r="H53" s="23" t="str">
        <f>IF(明細!O53="","",明細!O53)</f>
        <v>東京書籍</v>
      </c>
      <c r="I53" s="76">
        <f>IF(明細!R53="","",明細!R53)</f>
        <v>36016</v>
      </c>
      <c r="J53" s="192" t="str">
        <f>IF(明細!AE53="","",明細!AE53)</f>
        <v/>
      </c>
      <c r="K53" s="193" t="str">
        <f>IF(明細!AF53="","",明細!AF53)</f>
        <v/>
      </c>
      <c r="L53" s="201" t="str">
        <f>IF(明細!AG53="","",明細!AG53)</f>
        <v/>
      </c>
      <c r="M53" s="202" t="str">
        <f>IF(明細!AH53="","",明細!AH53)</f>
        <v/>
      </c>
    </row>
    <row r="54" spans="1:13" ht="39.950000000000003" customHeight="1">
      <c r="A54" s="51">
        <f t="shared" si="0"/>
        <v>53</v>
      </c>
      <c r="B54" s="55">
        <f>IF(明細!D54="","",明細!D54)</f>
        <v>54</v>
      </c>
      <c r="C54" s="56" t="str">
        <f>IF(明細!A54="","",明細!A54)</f>
        <v>15-09</v>
      </c>
      <c r="D54" s="226" t="str">
        <f>IF(明細!W54="","",明細!W54)</f>
        <v>Ａ５
版</v>
      </c>
      <c r="E54" s="66" t="str">
        <f>IF(明細!B54="","",明細!B54)</f>
        <v>生命</v>
      </c>
      <c r="F54" s="10" t="str">
        <f>IF(明細!G54="",IF(明細!E54="","",明細!E54),IF(明細!E54="","",明細!E54)&amp;"
"&amp;明細!G54)</f>
        <v>ウィルスと感染症
ｴﾎﾞﾗ出血熱､ﾃﾝｸﾞ熱､新型ｲﾝﾌﾙｴﾝｻﾞ･･･世界を震撼させるﾊﾟﾝﾃﾞﾐｯｸ</v>
      </c>
      <c r="G54" s="11" t="str">
        <f>IF(明細!L54="","",明細!L54)&amp;IF(明細!M54="",""," 他")</f>
        <v>水谷仁編</v>
      </c>
      <c r="H54" s="23" t="str">
        <f>IF(明細!O54="","",明細!O54)</f>
        <v>ﾆｭｰﾄﾝﾌﾟﾚｽ</v>
      </c>
      <c r="I54" s="76">
        <f>IF(明細!R54="","",明細!R54)</f>
        <v>42045</v>
      </c>
      <c r="J54" s="192" t="str">
        <f>IF(明細!AE54="","",明細!AE54)</f>
        <v/>
      </c>
      <c r="K54" s="193" t="str">
        <f>IF(明細!AF54="","",明細!AF54)</f>
        <v/>
      </c>
      <c r="L54" s="201" t="str">
        <f>IF(明細!AG54="","",明細!AG54)</f>
        <v/>
      </c>
      <c r="M54" s="202" t="str">
        <f>IF(明細!AH54="","",明細!AH54)</f>
        <v/>
      </c>
    </row>
    <row r="55" spans="1:13" ht="39.950000000000003" customHeight="1">
      <c r="A55" s="51">
        <f t="shared" si="0"/>
        <v>54</v>
      </c>
      <c r="B55" s="55">
        <f>IF(明細!D55="","",明細!D55)</f>
        <v>55</v>
      </c>
      <c r="C55" s="56" t="str">
        <f>IF(明細!A55="","",明細!A55)</f>
        <v>00-11</v>
      </c>
      <c r="D55" s="226" t="str">
        <f>IF(明細!W55="","",明細!W55)</f>
        <v>Ａ５
版</v>
      </c>
      <c r="E55" s="66" t="str">
        <f>IF(明細!B55="","",明細!B55)</f>
        <v>生命</v>
      </c>
      <c r="F55" s="10" t="str">
        <f>IF(明細!G55="",IF(明細!E55="","",明細!E55),IF(明細!E55="","",明細!E55)&amp;"
"&amp;明細!G55)</f>
        <v>もっと知りたい環境ホルモンとダイオキシン
問題解決へのシステムづくり</v>
      </c>
      <c r="G55" s="11" t="str">
        <f>IF(明細!L55="","",明細!L55)&amp;IF(明細!M55="",""," 他")</f>
        <v>環境総合研究所</v>
      </c>
      <c r="H55" s="23" t="str">
        <f>IF(明細!O55="","",明細!O55)</f>
        <v>ぎょうせい</v>
      </c>
      <c r="I55" s="76">
        <f>IF(明細!R55="","",明細!R55)</f>
        <v>36217</v>
      </c>
      <c r="J55" s="192" t="str">
        <f>IF(明細!AE55="","",明細!AE55)</f>
        <v/>
      </c>
      <c r="K55" s="193" t="str">
        <f>IF(明細!AF55="","",明細!AF55)</f>
        <v/>
      </c>
      <c r="L55" s="201" t="str">
        <f>IF(明細!AG55="","",明細!AG55)</f>
        <v/>
      </c>
      <c r="M55" s="202" t="str">
        <f>IF(明細!AH55="","",明細!AH55)</f>
        <v/>
      </c>
    </row>
    <row r="56" spans="1:13" ht="39.950000000000003" customHeight="1">
      <c r="A56" s="51">
        <f t="shared" si="0"/>
        <v>55</v>
      </c>
      <c r="B56" s="55">
        <f>IF(明細!D56="","",明細!D56)</f>
        <v>56</v>
      </c>
      <c r="C56" s="56" t="str">
        <f>IF(明細!A56="","",明細!A56)</f>
        <v>00-15</v>
      </c>
      <c r="D56" s="226" t="str">
        <f>IF(明細!W56="","",明細!W56)</f>
        <v>Ｂ６
版</v>
      </c>
      <c r="E56" s="66" t="str">
        <f>IF(明細!B56="","",明細!B56)</f>
        <v>生命</v>
      </c>
      <c r="F56" s="10" t="str">
        <f>IF(明細!G56="",IF(明細!E56="","",明細!E56),IF(明細!E56="","",明細!E56)&amp;"
"&amp;明細!G56)</f>
        <v>“奪われし未来”を取り戻せ
有害化学物質対策―NGOの提案</v>
      </c>
      <c r="G56" s="11" t="str">
        <f>IF(明細!L56="","",明細!L56)&amp;IF(明細!M56="",""," 他")</f>
        <v>化学物質問題市民研究会</v>
      </c>
      <c r="H56" s="23" t="str">
        <f>IF(明細!O56="","",明細!O56)</f>
        <v>リム出版社</v>
      </c>
      <c r="I56" s="76">
        <f>IF(明細!R56="","",明細!R56)</f>
        <v>36571</v>
      </c>
      <c r="J56" s="192" t="str">
        <f>IF(明細!AE56="","",明細!AE56)</f>
        <v/>
      </c>
      <c r="K56" s="193" t="str">
        <f>IF(明細!AF56="","",明細!AF56)</f>
        <v/>
      </c>
      <c r="L56" s="201" t="str">
        <f>IF(明細!AG56="","",明細!AG56)</f>
        <v/>
      </c>
      <c r="M56" s="202" t="str">
        <f>IF(明細!AH56="","",明細!AH56)</f>
        <v/>
      </c>
    </row>
    <row r="57" spans="1:13" ht="39.950000000000003" customHeight="1">
      <c r="A57" s="51">
        <f t="shared" si="0"/>
        <v>56</v>
      </c>
      <c r="B57" s="55">
        <f>IF(明細!D57="","",明細!D57)</f>
        <v>57</v>
      </c>
      <c r="C57" s="56" t="str">
        <f>IF(明細!A57="","",明細!A57)</f>
        <v>02-04</v>
      </c>
      <c r="D57" s="226" t="str">
        <f>IF(明細!W57="","",明細!W57)</f>
        <v>Ａ５
版</v>
      </c>
      <c r="E57" s="66" t="str">
        <f>IF(明細!B57="","",明細!B57)</f>
        <v>生命</v>
      </c>
      <c r="F57" s="10" t="str">
        <f>IF(明細!G57="",IF(明細!E57="","",明細!E57),IF(明細!E57="","",明細!E57)&amp;"
"&amp;明細!G57)</f>
        <v>新･生物多様性国家戦略
自然の保全と再生のための基本計画</v>
      </c>
      <c r="G57" s="11" t="str">
        <f>IF(明細!L57="","",明細!L57)&amp;IF(明細!M57="",""," 他")</f>
        <v>環境省編 他</v>
      </c>
      <c r="H57" s="23" t="str">
        <f>IF(明細!O57="","",明細!O57)</f>
        <v>ぎょうせい</v>
      </c>
      <c r="I57" s="76">
        <f>IF(明細!R57="","",明細!R57)</f>
        <v>37498</v>
      </c>
      <c r="J57" s="192" t="str">
        <f>IF(明細!AE57="","",明細!AE57)</f>
        <v>川口章子</v>
      </c>
      <c r="K57" s="193">
        <f>IF(明細!AF57="","",明細!AF57)</f>
        <v>43559</v>
      </c>
      <c r="L57" s="201" t="str">
        <f>IF(明細!AG57="","",明細!AG57)</f>
        <v/>
      </c>
      <c r="M57" s="202" t="str">
        <f>IF(明細!AH57="","",明細!AH57)</f>
        <v/>
      </c>
    </row>
    <row r="58" spans="1:13" ht="39.950000000000003" customHeight="1">
      <c r="A58" s="51">
        <f t="shared" si="0"/>
        <v>57</v>
      </c>
      <c r="B58" s="55">
        <f>IF(明細!D58="","",明細!D58)</f>
        <v>58</v>
      </c>
      <c r="C58" s="56" t="str">
        <f>IF(明細!A58="","",明細!A58)</f>
        <v>15-07</v>
      </c>
      <c r="D58" s="226" t="str">
        <f>IF(明細!W58="","",明細!W58)</f>
        <v>文庫
新書</v>
      </c>
      <c r="E58" s="66" t="str">
        <f>IF(明細!B58="","",明細!B58)</f>
        <v>植物</v>
      </c>
      <c r="F58" s="10" t="str">
        <f>IF(明細!G58="",IF(明細!E58="","",明細!E58),IF(明細!E58="","",明細!E58)&amp;"
"&amp;明細!G58)</f>
        <v>植物はすごい
生き残りをかけたしくみと工夫</v>
      </c>
      <c r="G58" s="11" t="str">
        <f>IF(明細!L58="","",明細!L58)&amp;IF(明細!M58="",""," 他")</f>
        <v>田中修</v>
      </c>
      <c r="H58" s="23" t="str">
        <f>IF(明細!O58="","",明細!O58)</f>
        <v>中央公論新社</v>
      </c>
      <c r="I58" s="76">
        <f>IF(明細!R58="","",明細!R58)</f>
        <v>41115</v>
      </c>
      <c r="J58" s="192" t="str">
        <f>IF(明細!AE58="","",明細!AE58)</f>
        <v>金子 壮一</v>
      </c>
      <c r="K58" s="193">
        <f>IF(明細!AF58="","",明細!AF58)</f>
        <v>43475</v>
      </c>
      <c r="L58" s="201">
        <f>IF(明細!AG58="","",明細!AG58)</f>
        <v>43531</v>
      </c>
      <c r="M58" s="202">
        <f>IF(明細!AH58="","",明細!AH58)</f>
        <v>43559</v>
      </c>
    </row>
    <row r="59" spans="1:13" ht="39.950000000000003" customHeight="1">
      <c r="A59" s="51">
        <f t="shared" si="0"/>
        <v>58</v>
      </c>
      <c r="B59" s="55">
        <f>IF(明細!D59="","",明細!D59)</f>
        <v>59</v>
      </c>
      <c r="C59" s="56" t="str">
        <f>IF(明細!A59="","",明細!A59)</f>
        <v>18-22</v>
      </c>
      <c r="D59" s="226" t="str">
        <f>IF(明細!W59="","",明細!W59)</f>
        <v>Ｂ６
版</v>
      </c>
      <c r="E59" s="66" t="str">
        <f>IF(明細!B59="","",明細!B59)</f>
        <v>植物</v>
      </c>
      <c r="F59" s="10" t="str">
        <f>IF(明細!G59="",IF(明細!E59="","",明細!E59),IF(明細!E59="","",明細!E59)&amp;"
"&amp;明細!G59)</f>
        <v>地球温暖化と植物の不思議</v>
      </c>
      <c r="G59" s="11" t="str">
        <f>IF(明細!L59="","",明細!L59)&amp;IF(明細!M59="",""," 他")</f>
        <v>日本雑学研究会</v>
      </c>
      <c r="H59" s="23" t="str">
        <f>IF(明細!O59="","",明細!O59)</f>
        <v>明治書院</v>
      </c>
      <c r="I59" s="76">
        <f>IF(明細!R59="","",明細!R59)</f>
        <v>40360</v>
      </c>
      <c r="J59" s="192" t="str">
        <f>IF(明細!AE59="","",明細!AE59)</f>
        <v>伊藤友悌</v>
      </c>
      <c r="K59" s="193">
        <f>IF(明細!AF59="","",明細!AF59)</f>
        <v>43440</v>
      </c>
      <c r="L59" s="201">
        <f>IF(明細!AG59="","",明細!AG59)</f>
        <v>43475</v>
      </c>
      <c r="M59" s="202">
        <f>IF(明細!AH59="","",明細!AH59)</f>
        <v>43503</v>
      </c>
    </row>
    <row r="60" spans="1:13" ht="39.950000000000003" customHeight="1">
      <c r="A60" s="51">
        <f t="shared" si="0"/>
        <v>59</v>
      </c>
      <c r="B60" s="55">
        <f>IF(明細!D60="","",明細!D60)</f>
        <v>60</v>
      </c>
      <c r="C60" s="56" t="str">
        <f>IF(明細!A60="","",明細!A60)</f>
        <v>18-11</v>
      </c>
      <c r="D60" s="226" t="str">
        <f>IF(明細!W60="","",明細!W60)</f>
        <v>Ａ５
版</v>
      </c>
      <c r="E60" s="66" t="str">
        <f>IF(明細!B60="","",明細!B60)</f>
        <v>植物</v>
      </c>
      <c r="F60" s="10" t="str">
        <f>IF(明細!G60="",IF(明細!E60="","",明細!E60),IF(明細!E60="","",明細!E60)&amp;"
"&amp;明細!G60)</f>
        <v>図説 日本の植生 第2版</v>
      </c>
      <c r="G60" s="11" t="str">
        <f>IF(明細!L60="","",明細!L60)&amp;IF(明細!M60="",""," 他")</f>
        <v>福嶋司(編･著)</v>
      </c>
      <c r="H60" s="23" t="str">
        <f>IF(明細!O60="","",明細!O60)</f>
        <v>朝倉書店</v>
      </c>
      <c r="I60" s="76">
        <f>IF(明細!R60="","",明細!R60)</f>
        <v>42911</v>
      </c>
      <c r="J60" s="192" t="str">
        <f>IF(明細!AE60="","",明細!AE60)</f>
        <v/>
      </c>
      <c r="K60" s="193" t="str">
        <f>IF(明細!AF60="","",明細!AF60)</f>
        <v/>
      </c>
      <c r="L60" s="201" t="str">
        <f>IF(明細!AG60="","",明細!AG60)</f>
        <v/>
      </c>
      <c r="M60" s="202" t="str">
        <f>IF(明細!AH60="","",明細!AH60)</f>
        <v/>
      </c>
    </row>
    <row r="61" spans="1:13" ht="39.950000000000003" customHeight="1">
      <c r="A61" s="51">
        <f t="shared" si="0"/>
        <v>60</v>
      </c>
      <c r="B61" s="55">
        <f>IF(明細!D61="","",明細!D61)</f>
        <v>61</v>
      </c>
      <c r="C61" s="56" t="str">
        <f>IF(明細!A61="","",明細!A61)</f>
        <v>19-19</v>
      </c>
      <c r="D61" s="226" t="str">
        <f>IF(明細!W61="","",明細!W61)</f>
        <v>文庫
新書</v>
      </c>
      <c r="E61" s="66" t="str">
        <f>IF(明細!B61="","",明細!B61)</f>
        <v>植物</v>
      </c>
      <c r="F61" s="10" t="str">
        <f>IF(明細!G61="",IF(明細!E61="","",明細!E61),IF(明細!E61="","",明細!E61)&amp;"
"&amp;明細!G61)</f>
        <v>コケはなぜに美しい</v>
      </c>
      <c r="G61" s="11" t="str">
        <f>IF(明細!L61="","",明細!L61)&amp;IF(明細!M61="",""," 他")</f>
        <v>大石 善隆</v>
      </c>
      <c r="H61" s="23" t="str">
        <f>IF(明細!O61="","",明細!O61)</f>
        <v>ＮＨＫ出版</v>
      </c>
      <c r="I61" s="76">
        <f>IF(明細!R61="","",明細!R61)</f>
        <v>43685</v>
      </c>
      <c r="J61" s="192" t="str">
        <f>IF(明細!AE61="","",明細!AE61)</f>
        <v>大森弘一郎</v>
      </c>
      <c r="K61" s="193" t="str">
        <f>IF(明細!AF61="","",明細!AF61)</f>
        <v>？</v>
      </c>
      <c r="L61" s="201" t="str">
        <f>IF(明細!AG61="","",明細!AG61)</f>
        <v>？</v>
      </c>
      <c r="M61" s="202" t="str">
        <f>IF(明細!AH61="","",明細!AH61)</f>
        <v/>
      </c>
    </row>
    <row r="62" spans="1:13" ht="39.950000000000003" customHeight="1">
      <c r="A62" s="51">
        <f t="shared" si="0"/>
        <v>61</v>
      </c>
      <c r="B62" s="55">
        <f>IF(明細!D62="","",明細!D62)</f>
        <v>62</v>
      </c>
      <c r="C62" s="56" t="str">
        <f>IF(明細!A62="","",明細!A62)</f>
        <v>17-11</v>
      </c>
      <c r="D62" s="226" t="str">
        <f>IF(明細!W62="","",明細!W62)</f>
        <v>文庫
新書</v>
      </c>
      <c r="E62" s="66" t="str">
        <f>IF(明細!B62="","",明細!B62)</f>
        <v>植物</v>
      </c>
      <c r="F62" s="10" t="str">
        <f>IF(明細!G62="",IF(明細!E62="","",明細!E62),IF(明細!E62="","",明細!E62)&amp;"
"&amp;明細!G62)</f>
        <v>大地の５億年
せめぎ合う土と生き物たち</v>
      </c>
      <c r="G62" s="11" t="str">
        <f>IF(明細!L62="","",明細!L62)&amp;IF(明細!M62="",""," 他")</f>
        <v>藤井一至</v>
      </c>
      <c r="H62" s="23" t="str">
        <f>IF(明細!O62="","",明細!O62)</f>
        <v>山と渓谷社</v>
      </c>
      <c r="I62" s="76">
        <f>IF(明細!R62="","",明細!R62)</f>
        <v>42339</v>
      </c>
      <c r="J62" s="192" t="str">
        <f>IF(明細!AE62="","",明細!AE62)</f>
        <v>金子 壮一</v>
      </c>
      <c r="K62" s="193">
        <f>IF(明細!AF62="","",明細!AF62)</f>
        <v>43041</v>
      </c>
      <c r="L62" s="201" t="str">
        <f>IF(明細!AG62="","",明細!AG62)</f>
        <v>？</v>
      </c>
      <c r="M62" s="202">
        <f>IF(明細!AH62="","",明細!AH62)</f>
        <v>43076</v>
      </c>
    </row>
    <row r="63" spans="1:13" ht="39.950000000000003" customHeight="1">
      <c r="A63" s="51">
        <f t="shared" si="0"/>
        <v>62</v>
      </c>
      <c r="B63" s="55">
        <f>IF(明細!D63="","",明細!D63)</f>
        <v>63</v>
      </c>
      <c r="C63" s="56" t="str">
        <f>IF(明細!A63="","",明細!A63)</f>
        <v>17-05</v>
      </c>
      <c r="D63" s="226" t="str">
        <f>IF(明細!W63="","",明細!W63)</f>
        <v>Ａ５
版</v>
      </c>
      <c r="E63" s="66" t="str">
        <f>IF(明細!B63="","",明細!B63)</f>
        <v>植物</v>
      </c>
      <c r="F63" s="10" t="str">
        <f>IF(明細!G63="",IF(明細!E63="","",明細!E63),IF(明細!E63="","",明細!E63)&amp;"
"&amp;明細!G63)</f>
        <v>無農薬野菜作りの新鉄則</v>
      </c>
      <c r="G63" s="11" t="str">
        <f>IF(明細!L63="","",明細!L63)&amp;IF(明細!M63="",""," 他")</f>
        <v>山下 一穂</v>
      </c>
      <c r="H63" s="23" t="str">
        <f>IF(明細!O63="","",明細!O63)</f>
        <v>学研パブリッシング</v>
      </c>
      <c r="I63" s="76">
        <f>IF(明細!R63="","",明細!R63)</f>
        <v>40974</v>
      </c>
      <c r="J63" s="192" t="str">
        <f>IF(明細!AE63="","",明細!AE63)</f>
        <v/>
      </c>
      <c r="K63" s="193" t="str">
        <f>IF(明細!AF63="","",明細!AF63)</f>
        <v/>
      </c>
      <c r="L63" s="201" t="str">
        <f>IF(明細!AG63="","",明細!AG63)</f>
        <v/>
      </c>
      <c r="M63" s="202" t="str">
        <f>IF(明細!AH63="","",明細!AH63)</f>
        <v/>
      </c>
    </row>
    <row r="64" spans="1:13" ht="39.950000000000003" customHeight="1">
      <c r="A64" s="51">
        <f t="shared" si="0"/>
        <v>63</v>
      </c>
      <c r="B64" s="55">
        <f>IF(明細!D64="","",明細!D64)</f>
        <v>64</v>
      </c>
      <c r="C64" s="56" t="str">
        <f>IF(明細!A64="","",明細!A64)</f>
        <v>C1-01</v>
      </c>
      <c r="D64" s="226" t="str">
        <f>IF(明細!W64="","",明細!W64)</f>
        <v>Ａ５
版</v>
      </c>
      <c r="E64" s="66" t="str">
        <f>IF(明細!B64="","",明細!B64)</f>
        <v>植物</v>
      </c>
      <c r="F64" s="10" t="str">
        <f>IF(明細!G64="",IF(明細!E64="","",明細!E64),IF(明細!E64="","",明細!E64)&amp;"
"&amp;明細!G64)</f>
        <v>森は地球のたからもの１ 森が泣いている</v>
      </c>
      <c r="G64" s="11" t="str">
        <f>IF(明細!L64="","",明細!L64)&amp;IF(明細!M64="",""," 他")</f>
        <v>宮脇昭</v>
      </c>
      <c r="H64" s="23" t="str">
        <f>IF(明細!O64="","",明細!O64)</f>
        <v>ゆまに書房</v>
      </c>
      <c r="I64" s="76">
        <f>IF(明細!R64="","",明細!R64)</f>
        <v>39387</v>
      </c>
      <c r="J64" s="192" t="str">
        <f>IF(明細!AE64="","",明細!AE64)</f>
        <v/>
      </c>
      <c r="K64" s="193" t="str">
        <f>IF(明細!AF64="","",明細!AF64)</f>
        <v/>
      </c>
      <c r="L64" s="201" t="str">
        <f>IF(明細!AG64="","",明細!AG64)</f>
        <v/>
      </c>
      <c r="M64" s="202" t="str">
        <f>IF(明細!AH64="","",明細!AH64)</f>
        <v/>
      </c>
    </row>
    <row r="65" spans="1:13" ht="39.950000000000003" customHeight="1">
      <c r="A65" s="51">
        <f t="shared" si="0"/>
        <v>64</v>
      </c>
      <c r="B65" s="55">
        <f>IF(明細!D65="","",明細!D65)</f>
        <v>65</v>
      </c>
      <c r="C65" s="56" t="str">
        <f>IF(明細!A65="","",明細!A65)</f>
        <v>C1-02</v>
      </c>
      <c r="D65" s="226" t="str">
        <f>IF(明細!W65="","",明細!W65)</f>
        <v>Ａ５
版</v>
      </c>
      <c r="E65" s="66" t="str">
        <f>IF(明細!B65="","",明細!B65)</f>
        <v>植物</v>
      </c>
      <c r="F65" s="10" t="str">
        <f>IF(明細!G65="",IF(明細!E65="","",明細!E65),IF(明細!E65="","",明細!E65)&amp;"
"&amp;明細!G65)</f>
        <v>森は地球のたからもの２ 森は生命の源</v>
      </c>
      <c r="G65" s="11" t="str">
        <f>IF(明細!L65="","",明細!L65)&amp;IF(明細!M65="",""," 他")</f>
        <v>宮脇昭</v>
      </c>
      <c r="H65" s="23" t="str">
        <f>IF(明細!O65="","",明細!O65)</f>
        <v>ゆまに書房</v>
      </c>
      <c r="I65" s="76">
        <f>IF(明細!R65="","",明細!R65)</f>
        <v>39465</v>
      </c>
      <c r="J65" s="192" t="str">
        <f>IF(明細!AE65="","",明細!AE65)</f>
        <v/>
      </c>
      <c r="K65" s="193" t="str">
        <f>IF(明細!AF65="","",明細!AF65)</f>
        <v/>
      </c>
      <c r="L65" s="201" t="str">
        <f>IF(明細!AG65="","",明細!AG65)</f>
        <v/>
      </c>
      <c r="M65" s="202" t="str">
        <f>IF(明細!AH65="","",明細!AH65)</f>
        <v/>
      </c>
    </row>
    <row r="66" spans="1:13" ht="39.950000000000003" customHeight="1">
      <c r="A66" s="51">
        <f t="shared" si="0"/>
        <v>65</v>
      </c>
      <c r="B66" s="55">
        <f>IF(明細!D66="","",明細!D66)</f>
        <v>66</v>
      </c>
      <c r="C66" s="56" t="str">
        <f>IF(明細!A66="","",明細!A66)</f>
        <v>C1-03</v>
      </c>
      <c r="D66" s="226" t="str">
        <f>IF(明細!W66="","",明細!W66)</f>
        <v>Ａ５
版</v>
      </c>
      <c r="E66" s="66" t="str">
        <f>IF(明細!B66="","",明細!B66)</f>
        <v>植物</v>
      </c>
      <c r="F66" s="10" t="str">
        <f>IF(明細!G66="",IF(明細!E66="","",明細!E66),IF(明細!E66="","",明細!E66)&amp;"
"&amp;明細!G66)</f>
        <v>森は地球のたからもの３ 森が泣いている</v>
      </c>
      <c r="G66" s="11" t="str">
        <f>IF(明細!L66="","",明細!L66)&amp;IF(明細!M66="",""," 他")</f>
        <v>宮脇昭</v>
      </c>
      <c r="H66" s="23" t="str">
        <f>IF(明細!O66="","",明細!O66)</f>
        <v>ゆまに書房</v>
      </c>
      <c r="I66" s="76">
        <f>IF(明細!R66="","",明細!R66)</f>
        <v>39514</v>
      </c>
      <c r="J66" s="192" t="str">
        <f>IF(明細!AE66="","",明細!AE66)</f>
        <v/>
      </c>
      <c r="K66" s="193" t="str">
        <f>IF(明細!AF66="","",明細!AF66)</f>
        <v/>
      </c>
      <c r="L66" s="201" t="str">
        <f>IF(明細!AG66="","",明細!AG66)</f>
        <v/>
      </c>
      <c r="M66" s="202" t="str">
        <f>IF(明細!AH66="","",明細!AH66)</f>
        <v/>
      </c>
    </row>
    <row r="67" spans="1:13" ht="39.950000000000003" customHeight="1">
      <c r="A67" s="51">
        <f t="shared" ref="A67:A130" si="1">IF(F67="","",ROW()-ROW(A$1))</f>
        <v>66</v>
      </c>
      <c r="B67" s="55">
        <f>IF(明細!D67="","",明細!D67)</f>
        <v>67</v>
      </c>
      <c r="C67" s="56" t="str">
        <f>IF(明細!A67="","",明細!A67)</f>
        <v>03-06</v>
      </c>
      <c r="D67" s="226" t="str">
        <f>IF(明細!W67="","",明細!W67)</f>
        <v>Ａ５
版</v>
      </c>
      <c r="E67" s="66" t="str">
        <f>IF(明細!B67="","",明細!B67)</f>
        <v>植物</v>
      </c>
      <c r="F67" s="10" t="str">
        <f>IF(明細!G67="",IF(明細!E67="","",明細!E67),IF(明細!E67="","",明細!E67)&amp;"
"&amp;明細!G67)</f>
        <v>地球温暖化と森林ビジネス
「地球益」をめざして</v>
      </c>
      <c r="G67" s="11" t="str">
        <f>IF(明細!L67="","",明細!L67)&amp;IF(明細!M67="",""," 他")</f>
        <v>小林紀之</v>
      </c>
      <c r="H67" s="23" t="str">
        <f>IF(明細!O67="","",明細!O67)</f>
        <v>日本林業調査会</v>
      </c>
      <c r="I67" s="76">
        <f>IF(明細!R67="","",明細!R67)</f>
        <v>37865</v>
      </c>
      <c r="J67" s="192" t="str">
        <f>IF(明細!AE67="","",明細!AE67)</f>
        <v/>
      </c>
      <c r="K67" s="193" t="str">
        <f>IF(明細!AF67="","",明細!AF67)</f>
        <v/>
      </c>
      <c r="L67" s="201" t="str">
        <f>IF(明細!AG67="","",明細!AG67)</f>
        <v/>
      </c>
      <c r="M67" s="202" t="str">
        <f>IF(明細!AH67="","",明細!AH67)</f>
        <v/>
      </c>
    </row>
    <row r="68" spans="1:13" ht="39.950000000000003" customHeight="1">
      <c r="A68" s="51">
        <f t="shared" si="1"/>
        <v>67</v>
      </c>
      <c r="B68" s="55">
        <f>IF(明細!D68="","",明細!D68)</f>
        <v>68</v>
      </c>
      <c r="C68" s="56" t="str">
        <f>IF(明細!A68="","",明細!A68)</f>
        <v>00-13</v>
      </c>
      <c r="D68" s="226" t="str">
        <f>IF(明細!W68="","",明細!W68)</f>
        <v>Ｂ６
版</v>
      </c>
      <c r="E68" s="66" t="str">
        <f>IF(明細!B68="","",明細!B68)</f>
        <v>植物</v>
      </c>
      <c r="F68" s="10" t="str">
        <f>IF(明細!G68="",IF(明細!E68="","",明細!E68),IF(明細!E68="","",明細!E68)&amp;"
"&amp;明細!G68)</f>
        <v>森と緑の中国史
ｴｺﾛｼﾞｶﾙ･ﾋｽﾄﾘｰの試み　黄河の水は澄んでいた</v>
      </c>
      <c r="G68" s="11" t="str">
        <f>IF(明細!L68="","",明細!L68)&amp;IF(明細!M68="",""," 他")</f>
        <v>上田信</v>
      </c>
      <c r="H68" s="23" t="str">
        <f>IF(明細!O68="","",明細!O68)</f>
        <v>岩波書店</v>
      </c>
      <c r="I68" s="76">
        <f>IF(明細!R68="","",明細!R68)</f>
        <v>36257</v>
      </c>
      <c r="J68" s="192" t="str">
        <f>IF(明細!AE68="","",明細!AE68)</f>
        <v>栗野哲郎</v>
      </c>
      <c r="K68" s="193">
        <f>IF(明細!AF68="","",明細!AF68)</f>
        <v>43475</v>
      </c>
      <c r="L68" s="201">
        <f>IF(明細!AG68="","",明細!AG68)</f>
        <v>43502</v>
      </c>
      <c r="M68" s="202" t="str">
        <f>IF(明細!AH68="","",明細!AH68)</f>
        <v/>
      </c>
    </row>
    <row r="69" spans="1:13" ht="39.950000000000003" customHeight="1">
      <c r="A69" s="51">
        <f t="shared" si="1"/>
        <v>68</v>
      </c>
      <c r="B69" s="55">
        <f>IF(明細!D69="","",明細!D69)</f>
        <v>69</v>
      </c>
      <c r="C69" s="56" t="str">
        <f>IF(明細!A69="","",明細!A69)</f>
        <v>00-18</v>
      </c>
      <c r="D69" s="226" t="str">
        <f>IF(明細!W69="","",明細!W69)</f>
        <v>Ｂ６
版</v>
      </c>
      <c r="E69" s="66" t="str">
        <f>IF(明細!B69="","",明細!B69)</f>
        <v>植物</v>
      </c>
      <c r="F69" s="10" t="str">
        <f>IF(明細!G69="",IF(明細!E69="","",明細!E69),IF(明細!E69="","",明細!E69)&amp;"
"&amp;明細!G69)</f>
        <v>森林の100不思議
知っていますか?森と木の科学 森への誘い</v>
      </c>
      <c r="G69" s="11" t="str">
        <f>IF(明細!L69="","",明細!L69)&amp;IF(明細!M69="",""," 他")</f>
        <v>日本林業技術協会編</v>
      </c>
      <c r="H69" s="23" t="str">
        <f>IF(明細!O69="","",明細!O69)</f>
        <v>東京書籍</v>
      </c>
      <c r="I69" s="76">
        <f>IF(明細!R69="","",明細!R69)</f>
        <v>32219</v>
      </c>
      <c r="J69" s="192" t="str">
        <f>IF(明細!AE69="","",明細!AE69)</f>
        <v/>
      </c>
      <c r="K69" s="193" t="str">
        <f>IF(明細!AF69="","",明細!AF69)</f>
        <v/>
      </c>
      <c r="L69" s="201" t="str">
        <f>IF(明細!AG69="","",明細!AG69)</f>
        <v/>
      </c>
      <c r="M69" s="202" t="str">
        <f>IF(明細!AH69="","",明細!AH69)</f>
        <v/>
      </c>
    </row>
    <row r="70" spans="1:13" ht="39.950000000000003" customHeight="1">
      <c r="A70" s="51">
        <f t="shared" si="1"/>
        <v>69</v>
      </c>
      <c r="B70" s="55">
        <f>IF(明細!D70="","",明細!D70)</f>
        <v>70</v>
      </c>
      <c r="C70" s="56" t="str">
        <f>IF(明細!A70="","",明細!A70)</f>
        <v>04-01</v>
      </c>
      <c r="D70" s="226" t="str">
        <f>IF(明細!W70="","",明細!W70)</f>
        <v>Ｂ６
版</v>
      </c>
      <c r="E70" s="66" t="str">
        <f>IF(明細!B70="","",明細!B70)</f>
        <v>植物</v>
      </c>
      <c r="F70" s="10" t="str">
        <f>IF(明細!G70="",IF(明細!E70="","",明細!E70),IF(明細!E70="","",明細!E70)&amp;"
"&amp;明細!G70)</f>
        <v>あなたにもできる地球を救う森づくり
植林で貢献・CO₂の削減！</v>
      </c>
      <c r="G70" s="11" t="str">
        <f>IF(明細!L70="","",明細!L70)&amp;IF(明細!M70="",""," 他")</f>
        <v>宮崎林司</v>
      </c>
      <c r="H70" s="23" t="str">
        <f>IF(明細!O70="","",明細!O70)</f>
        <v>協同出版</v>
      </c>
      <c r="I70" s="76">
        <f>IF(明細!R70="","",明細!R70)</f>
        <v>38108</v>
      </c>
      <c r="J70" s="192" t="str">
        <f>IF(明細!AE70="","",明細!AE70)</f>
        <v/>
      </c>
      <c r="K70" s="193" t="str">
        <f>IF(明細!AF70="","",明細!AF70)</f>
        <v/>
      </c>
      <c r="L70" s="201" t="str">
        <f>IF(明細!AG70="","",明細!AG70)</f>
        <v/>
      </c>
      <c r="M70" s="202" t="str">
        <f>IF(明細!AH70="","",明細!AH70)</f>
        <v/>
      </c>
    </row>
    <row r="71" spans="1:13" ht="39.950000000000003" customHeight="1">
      <c r="A71" s="51">
        <f t="shared" si="1"/>
        <v>70</v>
      </c>
      <c r="B71" s="55">
        <f>IF(明細!D71="","",明細!D71)</f>
        <v>71</v>
      </c>
      <c r="C71" s="56" t="str">
        <f>IF(明細!A71="","",明細!A71)</f>
        <v>02-01</v>
      </c>
      <c r="D71" s="226" t="str">
        <f>IF(明細!W71="","",明細!W71)</f>
        <v>Ｂ６
版</v>
      </c>
      <c r="E71" s="66" t="str">
        <f>IF(明細!B71="","",明細!B71)</f>
        <v>植物</v>
      </c>
      <c r="F71" s="10" t="str">
        <f>IF(明細!G71="",IF(明細!E71="","",明細!E71),IF(明細!E71="","",明細!E71)&amp;"
"&amp;明細!G71)</f>
        <v>日本よ,森の環境国家たれ
森が滅びるときは国が滅びるとき</v>
      </c>
      <c r="G71" s="11" t="str">
        <f>IF(明細!L71="","",明細!L71)&amp;IF(明細!M71="",""," 他")</f>
        <v xml:space="preserve">安田喜憲著 </v>
      </c>
      <c r="H71" s="23" t="str">
        <f>IF(明細!O71="","",明細!O71)</f>
        <v>中央公論新社</v>
      </c>
      <c r="I71" s="76">
        <f>IF(明細!R71="","",明細!R71)</f>
        <v>37316</v>
      </c>
      <c r="J71" s="192" t="str">
        <f>IF(明細!AE71="","",明細!AE71)</f>
        <v>川口章子</v>
      </c>
      <c r="K71" s="193">
        <f>IF(明細!AF71="","",明細!AF71)</f>
        <v>43475</v>
      </c>
      <c r="L71" s="201">
        <f>IF(明細!AG71="","",明細!AG71)</f>
        <v>43503</v>
      </c>
      <c r="M71" s="202">
        <f>IF(明細!AH71="","",明細!AH71)</f>
        <v>43559</v>
      </c>
    </row>
    <row r="72" spans="1:13" ht="39.950000000000003" customHeight="1">
      <c r="A72" s="51">
        <f t="shared" si="1"/>
        <v>71</v>
      </c>
      <c r="B72" s="55">
        <f>IF(明細!D72="","",明細!D72)</f>
        <v>72</v>
      </c>
      <c r="C72" s="56" t="str">
        <f>IF(明細!A72="","",明細!A72)</f>
        <v>03-03</v>
      </c>
      <c r="D72" s="226" t="str">
        <f>IF(明細!W72="","",明細!W72)</f>
        <v>Ａ５
版</v>
      </c>
      <c r="E72" s="66" t="str">
        <f>IF(明細!B72="","",明細!B72)</f>
        <v>植物</v>
      </c>
      <c r="F72" s="10" t="str">
        <f>IF(明細!G72="",IF(明細!E72="","",明細!E72),IF(明細!E72="","",明細!E72)&amp;"
"&amp;明細!G72)</f>
        <v>アジアにおける森林の消失と保全
森林減少問題の構造を分析し､解決策を模索する</v>
      </c>
      <c r="G72" s="11" t="str">
        <f>IF(明細!L72="","",明細!L72)&amp;IF(明細!M72="",""," 他")</f>
        <v>井上真編 他</v>
      </c>
      <c r="H72" s="23" t="str">
        <f>IF(明細!O72="","",明細!O72)</f>
        <v>中央法規出版</v>
      </c>
      <c r="I72" s="76">
        <f>IF(明細!R72="","",明細!R72)</f>
        <v>37756</v>
      </c>
      <c r="J72" s="192" t="str">
        <f>IF(明細!AE72="","",明細!AE72)</f>
        <v/>
      </c>
      <c r="K72" s="193" t="str">
        <f>IF(明細!AF72="","",明細!AF72)</f>
        <v/>
      </c>
      <c r="L72" s="201" t="str">
        <f>IF(明細!AG72="","",明細!AG72)</f>
        <v/>
      </c>
      <c r="M72" s="202" t="str">
        <f>IF(明細!AH72="","",明細!AH72)</f>
        <v/>
      </c>
    </row>
    <row r="73" spans="1:13" ht="39.950000000000003" customHeight="1">
      <c r="A73" s="51">
        <f t="shared" si="1"/>
        <v>72</v>
      </c>
      <c r="B73" s="55">
        <f>IF(明細!D73="","",明細!D73)</f>
        <v>73</v>
      </c>
      <c r="C73" s="56" t="str">
        <f>IF(明細!A73="","",明細!A73)</f>
        <v>12-02</v>
      </c>
      <c r="D73" s="226" t="str">
        <f>IF(明細!W73="","",明細!W73)</f>
        <v>文庫
新書</v>
      </c>
      <c r="E73" s="66" t="str">
        <f>IF(明細!B73="","",明細!B73)</f>
        <v>植物</v>
      </c>
      <c r="F73" s="10" t="str">
        <f>IF(明細!G73="",IF(明細!E73="","",明細!E73),IF(明細!E73="","",明細!E73)&amp;"
"&amp;明細!G73)</f>
        <v>瓦礫を活かす「森の防波堤」が命を守る
植樹による復興・防災の緊急提言</v>
      </c>
      <c r="G73" s="11" t="str">
        <f>IF(明細!L73="","",明細!L73)&amp;IF(明細!M73="",""," 他")</f>
        <v>宮脇昭</v>
      </c>
      <c r="H73" s="23" t="str">
        <f>IF(明細!O73="","",明細!O73)</f>
        <v>学研ﾊﾟﾌﾞﾘｯｼﾝｸﾞ</v>
      </c>
      <c r="I73" s="76">
        <f>IF(明細!R73="","",明細!R73)</f>
        <v>40820</v>
      </c>
      <c r="J73" s="192" t="str">
        <f>IF(明細!AE73="","",明細!AE73)</f>
        <v/>
      </c>
      <c r="K73" s="193" t="str">
        <f>IF(明細!AF73="","",明細!AF73)</f>
        <v/>
      </c>
      <c r="L73" s="201" t="str">
        <f>IF(明細!AG73="","",明細!AG73)</f>
        <v/>
      </c>
      <c r="M73" s="202" t="str">
        <f>IF(明細!AH73="","",明細!AH73)</f>
        <v/>
      </c>
    </row>
    <row r="74" spans="1:13" ht="39.950000000000003" customHeight="1">
      <c r="A74" s="51">
        <f t="shared" si="1"/>
        <v>73</v>
      </c>
      <c r="B74" s="55">
        <f>IF(明細!D74="","",明細!D74)</f>
        <v>74</v>
      </c>
      <c r="C74" s="56" t="str">
        <f>IF(明細!A74="","",明細!A74)</f>
        <v>12-05</v>
      </c>
      <c r="D74" s="226" t="str">
        <f>IF(明細!W74="","",明細!W74)</f>
        <v>Ａ５
版</v>
      </c>
      <c r="E74" s="66" t="str">
        <f>IF(明細!B74="","",明細!B74)</f>
        <v>動物</v>
      </c>
      <c r="F74" s="10" t="str">
        <f>IF(明細!G74="",IF(明細!E74="","",明細!E74),IF(明細!E74="","",明細!E74)&amp;"
"&amp;明細!G74)</f>
        <v>動物たちの130年
上野動物園のあゆみ</v>
      </c>
      <c r="G74" s="11" t="str">
        <f>IF(明細!L74="","",明細!L74)&amp;IF(明細!M74="",""," 他")</f>
        <v>小宮輝之解説監修/持丸依子</v>
      </c>
      <c r="H74" s="23" t="str">
        <f>IF(明細!O74="","",明細!O74)</f>
        <v>公益財団法人東京動物園協会</v>
      </c>
      <c r="I74" s="76">
        <f>IF(明細!R74="","",明細!R74)</f>
        <v>40988</v>
      </c>
      <c r="J74" s="192" t="str">
        <f>IF(明細!AE74="","",明細!AE74)</f>
        <v/>
      </c>
      <c r="K74" s="193" t="str">
        <f>IF(明細!AF74="","",明細!AF74)</f>
        <v/>
      </c>
      <c r="L74" s="201" t="str">
        <f>IF(明細!AG74="","",明細!AG74)</f>
        <v/>
      </c>
      <c r="M74" s="202" t="str">
        <f>IF(明細!AH74="","",明細!AH74)</f>
        <v/>
      </c>
    </row>
    <row r="75" spans="1:13" ht="39.950000000000003" customHeight="1">
      <c r="A75" s="51">
        <f t="shared" si="1"/>
        <v>74</v>
      </c>
      <c r="B75" s="55">
        <f>IF(明細!D75="","",明細!D75)</f>
        <v>75</v>
      </c>
      <c r="C75" s="56" t="str">
        <f>IF(明細!A75="","",明細!A75)</f>
        <v>12-07</v>
      </c>
      <c r="D75" s="226" t="str">
        <f>IF(明細!W75="","",明細!W75)</f>
        <v>Ａ５
版</v>
      </c>
      <c r="E75" s="66" t="str">
        <f>IF(明細!B75="","",明細!B75)</f>
        <v>動物</v>
      </c>
      <c r="F75" s="10" t="str">
        <f>IF(明細!G75="",IF(明細!E75="","",明細!E75),IF(明細!E75="","",明細!E75)&amp;"
"&amp;明細!G75)</f>
        <v>昔々の上野動物園,絵はがき物語
明治･大正･昭和････パンダがやって来た日まで</v>
      </c>
      <c r="G75" s="11" t="str">
        <f>IF(明細!L75="","",明細!L75)&amp;IF(明細!M75="",""," 他")</f>
        <v>小宮輝之</v>
      </c>
      <c r="H75" s="23" t="str">
        <f>IF(明細!O75="","",明細!O75)</f>
        <v>求龍堂</v>
      </c>
      <c r="I75" s="76">
        <f>IF(明細!R75="","",明細!R75)</f>
        <v>41205</v>
      </c>
      <c r="J75" s="192" t="str">
        <f>IF(明細!AE75="","",明細!AE75)</f>
        <v/>
      </c>
      <c r="K75" s="193" t="str">
        <f>IF(明細!AF75="","",明細!AF75)</f>
        <v/>
      </c>
      <c r="L75" s="201" t="str">
        <f>IF(明細!AG75="","",明細!AG75)</f>
        <v/>
      </c>
      <c r="M75" s="202" t="str">
        <f>IF(明細!AH75="","",明細!AH75)</f>
        <v/>
      </c>
    </row>
    <row r="76" spans="1:13" ht="39.950000000000003" customHeight="1">
      <c r="A76" s="51">
        <f t="shared" si="1"/>
        <v>75</v>
      </c>
      <c r="B76" s="55">
        <f>IF(明細!D76="","",明細!D76)</f>
        <v>76</v>
      </c>
      <c r="C76" s="56" t="str">
        <f>IF(明細!A76="","",明細!A76)</f>
        <v>11-07</v>
      </c>
      <c r="D76" s="226" t="str">
        <f>IF(明細!W76="","",明細!W76)</f>
        <v>文庫
新書</v>
      </c>
      <c r="E76" s="66" t="str">
        <f>IF(明細!B76="","",明細!B76)</f>
        <v>動物</v>
      </c>
      <c r="F76" s="10" t="str">
        <f>IF(明細!G76="",IF(明細!E76="","",明細!E76),IF(明細!E76="","",明細!E76)&amp;"
"&amp;明細!G76)</f>
        <v>海に暮らす無脊椎動物のふしぎ
歩くﾎﾔ､夜遊びする貝､踊るｸﾓﾋﾄﾃﾞ･･･沖縄の海に生きる動物たちのびっくり仰天!な生き方</v>
      </c>
      <c r="G76" s="11" t="str">
        <f>IF(明細!L76="","",明細!L76)&amp;IF(明細!M76="",""," 他")</f>
        <v>中野理枝 他</v>
      </c>
      <c r="H76" s="23" t="str">
        <f>IF(明細!O76="","",明細!O76)</f>
        <v>ｿﾌﾄﾊﾞﾝｸ ｸﾘｴｰﾃｨﾌﾞ</v>
      </c>
      <c r="I76" s="76">
        <f>IF(明細!R76="","",明細!R76)</f>
        <v>40719</v>
      </c>
      <c r="J76" s="192" t="str">
        <f>IF(明細!AE76="","",明細!AE76)</f>
        <v/>
      </c>
      <c r="K76" s="193" t="str">
        <f>IF(明細!AF76="","",明細!AF76)</f>
        <v/>
      </c>
      <c r="L76" s="201" t="str">
        <f>IF(明細!AG76="","",明細!AG76)</f>
        <v/>
      </c>
      <c r="M76" s="202" t="str">
        <f>IF(明細!AH76="","",明細!AH76)</f>
        <v/>
      </c>
    </row>
    <row r="77" spans="1:13" ht="39.950000000000003" customHeight="1">
      <c r="A77" s="51">
        <f t="shared" si="1"/>
        <v>76</v>
      </c>
      <c r="B77" s="55">
        <f>IF(明細!D77="","",明細!D77)</f>
        <v>77</v>
      </c>
      <c r="C77" s="56" t="str">
        <f>IF(明細!A77="","",明細!A77)</f>
        <v>18-33</v>
      </c>
      <c r="D77" s="226" t="str">
        <f>IF(明細!W77="","",明細!W77)</f>
        <v>Ａ５
版</v>
      </c>
      <c r="E77" s="66" t="str">
        <f>IF(明細!B77="","",明細!B77)</f>
        <v>動物</v>
      </c>
      <c r="F77" s="10" t="str">
        <f>IF(明細!G77="",IF(明細!E77="","",明細!E77),IF(明細!E77="","",明細!E77)&amp;"
"&amp;明細!G77)</f>
        <v>フィールドガイド
身近な昆虫識別図鑑
見わけるポイントがよくわかる</v>
      </c>
      <c r="G77" s="11" t="str">
        <f>IF(明細!L77="","",明細!L77)&amp;IF(明細!M77="",""," 他")</f>
        <v>海野和夫</v>
      </c>
      <c r="H77" s="23" t="str">
        <f>IF(明細!O77="","",明細!O77)</f>
        <v>誠文堂新光社</v>
      </c>
      <c r="I77" s="76">
        <f>IF(明細!R77="","",明細!R77)</f>
        <v>41395</v>
      </c>
      <c r="J77" s="192" t="str">
        <f>IF(明細!AE77="","",明細!AE77)</f>
        <v/>
      </c>
      <c r="K77" s="193" t="str">
        <f>IF(明細!AF77="","",明細!AF77)</f>
        <v/>
      </c>
      <c r="L77" s="201" t="str">
        <f>IF(明細!AG77="","",明細!AG77)</f>
        <v/>
      </c>
      <c r="M77" s="202" t="str">
        <f>IF(明細!AH77="","",明細!AH77)</f>
        <v/>
      </c>
    </row>
    <row r="78" spans="1:13" ht="39.950000000000003" customHeight="1">
      <c r="A78" s="51">
        <f t="shared" si="1"/>
        <v>77</v>
      </c>
      <c r="B78" s="55">
        <f>IF(明細!D78="","",明細!D78)</f>
        <v>78</v>
      </c>
      <c r="C78" s="56" t="str">
        <f>IF(明細!A78="","",明細!A78)</f>
        <v>19-01</v>
      </c>
      <c r="D78" s="226" t="str">
        <f>IF(明細!W78="","",明細!W78)</f>
        <v>Ａ５
版</v>
      </c>
      <c r="E78" s="66" t="str">
        <f>IF(明細!B78="","",明細!B78)</f>
        <v>動物</v>
      </c>
      <c r="F78" s="10" t="str">
        <f>IF(明細!G78="",IF(明細!E78="","",明細!E78),IF(明細!E78="","",明細!E78)&amp;"
"&amp;明細!G78)</f>
        <v>アゲハチョウの世界
その進化と多様性</v>
      </c>
      <c r="G78" s="11" t="str">
        <f>IF(明細!L78="","",明細!L78)&amp;IF(明細!M78="",""," 他")</f>
        <v>吉川寛・海野和男</v>
      </c>
      <c r="H78" s="23" t="str">
        <f>IF(明細!O78="","",明細!O78)</f>
        <v>平凡社</v>
      </c>
      <c r="I78" s="76">
        <f>IF(明細!R78="","",明細!R78)</f>
        <v>43368</v>
      </c>
      <c r="J78" s="192" t="str">
        <f>IF(明細!AE78="","",明細!AE78)</f>
        <v>？</v>
      </c>
      <c r="K78" s="193" t="str">
        <f>IF(明細!AF78="","",明細!AF78)</f>
        <v>？</v>
      </c>
      <c r="L78" s="201" t="str">
        <f>IF(明細!AG78="","",明細!AG78)</f>
        <v>？</v>
      </c>
      <c r="M78" s="202" t="str">
        <f>IF(明細!AH78="","",明細!AH78)</f>
        <v/>
      </c>
    </row>
    <row r="79" spans="1:13" ht="39.950000000000003" customHeight="1">
      <c r="A79" s="51">
        <f t="shared" si="1"/>
        <v>78</v>
      </c>
      <c r="B79" s="55">
        <f>IF(明細!D79="","",明細!D79)</f>
        <v>79</v>
      </c>
      <c r="C79" s="56" t="str">
        <f>IF(明細!A79="","",明細!A79)</f>
        <v>12-04</v>
      </c>
      <c r="D79" s="226" t="str">
        <f>IF(明細!W79="","",明細!W79)</f>
        <v>文庫
新書</v>
      </c>
      <c r="E79" s="66" t="str">
        <f>IF(明細!B79="","",明細!B79)</f>
        <v>動物</v>
      </c>
      <c r="F79" s="10" t="str">
        <f>IF(明細!G79="",IF(明細!E79="","",明細!E79),IF(明細!E79="","",明細!E79)&amp;"
"&amp;明細!G79)</f>
        <v>鳥の足型･足跡ﾊﾝﾄﾞｸﾞｯｸ
318種</v>
      </c>
      <c r="G79" s="11" t="str">
        <f>IF(明細!L79="","",明細!L79)&amp;IF(明細!M79="",""," 他")</f>
        <v>小宮輝之 他</v>
      </c>
      <c r="H79" s="23" t="str">
        <f>IF(明細!O79="","",明細!O79)</f>
        <v>文一総合出版</v>
      </c>
      <c r="I79" s="76">
        <f>IF(明細!R79="","",明細!R79)</f>
        <v>41092</v>
      </c>
      <c r="J79" s="192" t="str">
        <f>IF(明細!AE79="","",明細!AE79)</f>
        <v/>
      </c>
      <c r="K79" s="193" t="str">
        <f>IF(明細!AF79="","",明細!AF79)</f>
        <v/>
      </c>
      <c r="L79" s="201" t="str">
        <f>IF(明細!AG79="","",明細!AG79)</f>
        <v/>
      </c>
      <c r="M79" s="202" t="str">
        <f>IF(明細!AH79="","",明細!AH79)</f>
        <v/>
      </c>
    </row>
    <row r="80" spans="1:13" ht="39.950000000000003" customHeight="1">
      <c r="A80" s="51">
        <f t="shared" si="1"/>
        <v>79</v>
      </c>
      <c r="B80" s="55">
        <f>IF(明細!D80="","",明細!D80)</f>
        <v>80</v>
      </c>
      <c r="C80" s="56" t="str">
        <f>IF(明細!A80="","",明細!A80)</f>
        <v>13-06</v>
      </c>
      <c r="D80" s="226" t="str">
        <f>IF(明細!W80="","",明細!W80)</f>
        <v>文庫
新書</v>
      </c>
      <c r="E80" s="66" t="str">
        <f>IF(明細!B80="","",明細!B80)</f>
        <v>動物</v>
      </c>
      <c r="F80" s="10" t="str">
        <f>IF(明細!G80="",IF(明細!E80="","",明細!E80),IF(明細!E80="","",明細!E80)&amp;"
"&amp;明細!G80)</f>
        <v>哺乳類の足型･足跡ﾊﾝﾄﾞｸﾞｯｸ
151種</v>
      </c>
      <c r="G80" s="11" t="str">
        <f>IF(明細!L80="","",明細!L80)&amp;IF(明細!M80="",""," 他")</f>
        <v>小宮輝之 他</v>
      </c>
      <c r="H80" s="23" t="str">
        <f>IF(明細!O80="","",明細!O80)</f>
        <v>文一総合出版</v>
      </c>
      <c r="I80" s="76">
        <f>IF(明細!R80="","",明細!R80)</f>
        <v>41531</v>
      </c>
      <c r="J80" s="192" t="str">
        <f>IF(明細!AE80="","",明細!AE80)</f>
        <v/>
      </c>
      <c r="K80" s="193" t="str">
        <f>IF(明細!AF80="","",明細!AF80)</f>
        <v/>
      </c>
      <c r="L80" s="201" t="str">
        <f>IF(明細!AG80="","",明細!AG80)</f>
        <v/>
      </c>
      <c r="M80" s="202" t="str">
        <f>IF(明細!AH80="","",明細!AH80)</f>
        <v/>
      </c>
    </row>
    <row r="81" spans="1:13" ht="39.950000000000003" customHeight="1">
      <c r="A81" s="51">
        <f t="shared" si="1"/>
        <v>80</v>
      </c>
      <c r="B81" s="55">
        <f>IF(明細!D81="","",明細!D81)</f>
        <v>81</v>
      </c>
      <c r="C81" s="56" t="str">
        <f>IF(明細!A81="","",明細!A81)</f>
        <v>02-02</v>
      </c>
      <c r="D81" s="226" t="str">
        <f>IF(明細!W81="","",明細!W81)</f>
        <v>Ｂ６
版</v>
      </c>
      <c r="E81" s="66" t="str">
        <f>IF(明細!B81="","",明細!B81)</f>
        <v>動物</v>
      </c>
      <c r="F81" s="10" t="str">
        <f>IF(明細!G81="",IF(明細!E81="","",明細!E81),IF(明細!E81="","",明細!E81)&amp;"
"&amp;明細!G81)</f>
        <v>コレラが街にやってくる
本当はｺﾜｰｲ地球温暖化</v>
      </c>
      <c r="G81" s="11" t="str">
        <f>IF(明細!L81="","",明細!L81)&amp;IF(明細!M81="",""," 他")</f>
        <v>藤田紘一郎</v>
      </c>
      <c r="H81" s="23" t="str">
        <f>IF(明細!O81="","",明細!O81)</f>
        <v>朝日新聞社</v>
      </c>
      <c r="I81" s="76">
        <f>IF(明細!R81="","",明細!R81)</f>
        <v>37442</v>
      </c>
      <c r="J81" s="192" t="str">
        <f>IF(明細!AE81="","",明細!AE81)</f>
        <v/>
      </c>
      <c r="K81" s="193" t="str">
        <f>IF(明細!AF81="","",明細!AF81)</f>
        <v/>
      </c>
      <c r="L81" s="201" t="str">
        <f>IF(明細!AG81="","",明細!AG81)</f>
        <v/>
      </c>
      <c r="M81" s="202" t="str">
        <f>IF(明細!AH81="","",明細!AH81)</f>
        <v/>
      </c>
    </row>
    <row r="82" spans="1:13" ht="39.950000000000003" customHeight="1">
      <c r="A82" s="51">
        <f t="shared" si="1"/>
        <v>81</v>
      </c>
      <c r="B82" s="55">
        <f>IF(明細!D82="","",明細!D82)</f>
        <v>82</v>
      </c>
      <c r="C82" s="56" t="str">
        <f>IF(明細!A82="","",明細!A82)</f>
        <v>18-17</v>
      </c>
      <c r="D82" s="226" t="str">
        <f>IF(明細!W82="","",明細!W82)</f>
        <v>Ｂ６
版</v>
      </c>
      <c r="E82" s="66" t="str">
        <f>IF(明細!B82="","",明細!B82)</f>
        <v>動物</v>
      </c>
      <c r="F82" s="10" t="str">
        <f>IF(明細!G82="",IF(明細!E82="","",明細!E82),IF(明細!E82="","",明細!E82)&amp;"
"&amp;明細!G82)</f>
        <v>絶滅危惧種ﾋﾞｼﾞﾈｽ
量産される高級観賞魚「アロワナ」の闇</v>
      </c>
      <c r="G82" s="11" t="str">
        <f>IF(明細!L82="","",明細!L82)&amp;IF(明細!M82="",""," 他")</f>
        <v>ｴﾐﾘｰ･ﾎﾞｲﾄ</v>
      </c>
      <c r="H82" s="23" t="str">
        <f>IF(明細!O82="","",明細!O82)</f>
        <v>原書房</v>
      </c>
      <c r="I82" s="76">
        <f>IF(明細!R82="","",明細!R82)</f>
        <v>43101</v>
      </c>
      <c r="J82" s="192" t="str">
        <f>IF(明細!AE82="","",明細!AE82)</f>
        <v/>
      </c>
      <c r="K82" s="193" t="str">
        <f>IF(明細!AF82="","",明細!AF82)</f>
        <v/>
      </c>
      <c r="L82" s="201" t="str">
        <f>IF(明細!AG82="","",明細!AG82)</f>
        <v/>
      </c>
      <c r="M82" s="202" t="str">
        <f>IF(明細!AH82="","",明細!AH82)</f>
        <v/>
      </c>
    </row>
    <row r="83" spans="1:13" ht="39.950000000000003" customHeight="1">
      <c r="A83" s="51">
        <f t="shared" si="1"/>
        <v>82</v>
      </c>
      <c r="B83" s="55">
        <f>IF(明細!D83="","",明細!D83)</f>
        <v>83</v>
      </c>
      <c r="C83" s="56" t="str">
        <f>IF(明細!A83="","",明細!A83)</f>
        <v>12-03</v>
      </c>
      <c r="D83" s="226" t="str">
        <f>IF(明細!W83="","",明細!W83)</f>
        <v>文庫
新書</v>
      </c>
      <c r="E83" s="66" t="str">
        <f>IF(明細!B83="","",明細!B83)</f>
        <v>動物</v>
      </c>
      <c r="F83" s="10" t="str">
        <f>IF(明細!G83="",IF(明細!E83="","",明細!E83),IF(明細!E83="","",明細!E83)&amp;"
"&amp;明細!G83)</f>
        <v>絶滅危機動物</v>
      </c>
      <c r="G83" s="11" t="str">
        <f>IF(明細!L83="","",明細!L83)&amp;IF(明細!M83="",""," 他")</f>
        <v>今泉忠明監修 他</v>
      </c>
      <c r="H83" s="23" t="str">
        <f>IF(明細!O83="","",明細!O83)</f>
        <v>学研教育出版</v>
      </c>
      <c r="I83" s="76">
        <f>IF(明細!R83="","",明細!R83)</f>
        <v>41091</v>
      </c>
      <c r="J83" s="192" t="str">
        <f>IF(明細!AE83="","",明細!AE83)</f>
        <v/>
      </c>
      <c r="K83" s="193" t="str">
        <f>IF(明細!AF83="","",明細!AF83)</f>
        <v/>
      </c>
      <c r="L83" s="201" t="str">
        <f>IF(明細!AG83="","",明細!AG83)</f>
        <v/>
      </c>
      <c r="M83" s="202" t="str">
        <f>IF(明細!AH83="","",明細!AH83)</f>
        <v/>
      </c>
    </row>
    <row r="84" spans="1:13" ht="39.950000000000003" customHeight="1">
      <c r="A84" s="51">
        <f t="shared" si="1"/>
        <v>83</v>
      </c>
      <c r="B84" s="55">
        <f>IF(明細!D84="","",明細!D84)</f>
        <v>84</v>
      </c>
      <c r="C84" s="56" t="str">
        <f>IF(明細!A84="","",明細!A84)</f>
        <v>17-12</v>
      </c>
      <c r="D84" s="226" t="str">
        <f>IF(明細!W84="","",明細!W84)</f>
        <v>Ｂ６
版</v>
      </c>
      <c r="E84" s="66" t="str">
        <f>IF(明細!B84="","",明細!B84)</f>
        <v>人類</v>
      </c>
      <c r="F84" s="10" t="str">
        <f>IF(明細!G84="",IF(明細!E84="","",明細!E84),IF(明細!E84="","",明細!E84)&amp;"
"&amp;明細!G84)</f>
        <v>〈こころ〉はどこから来て､どこへ行くのか
京都こころ会議</v>
      </c>
      <c r="G84" s="11" t="str">
        <f>IF(明細!L84="","",明細!L84)&amp;IF(明細!M84="",""," 他")</f>
        <v>河合俊雄 他</v>
      </c>
      <c r="H84" s="23" t="str">
        <f>IF(明細!O84="","",明細!O84)</f>
        <v>岩波書店</v>
      </c>
      <c r="I84" s="76">
        <f>IF(明細!R84="","",明細!R84)</f>
        <v>43191</v>
      </c>
      <c r="J84" s="192" t="str">
        <f>IF(明細!AE84="","",明細!AE84)</f>
        <v>金子 仁洋</v>
      </c>
      <c r="K84" s="193">
        <f>IF(明細!AF84="","",明細!AF84)</f>
        <v>42927</v>
      </c>
      <c r="L84" s="201">
        <f>IF(明細!AG84="","",明細!AG84)</f>
        <v>42988</v>
      </c>
      <c r="M84" s="202">
        <f>IF(明細!AH84="","",明細!AH84)</f>
        <v>42950</v>
      </c>
    </row>
    <row r="85" spans="1:13" ht="39.950000000000003" customHeight="1">
      <c r="A85" s="51">
        <f t="shared" si="1"/>
        <v>84</v>
      </c>
      <c r="B85" s="55">
        <f>IF(明細!D85="","",明細!D85)</f>
        <v>85</v>
      </c>
      <c r="C85" s="56" t="str">
        <f>IF(明細!A85="","",明細!A85)</f>
        <v>19-12</v>
      </c>
      <c r="D85" s="226" t="str">
        <f>IF(明細!W85="","",明細!W85)</f>
        <v>Ｂ６
版</v>
      </c>
      <c r="E85" s="66" t="str">
        <f>IF(明細!B85="","",明細!B85)</f>
        <v>人類</v>
      </c>
      <c r="F85" s="10" t="str">
        <f>IF(明細!G85="",IF(明細!E85="","",明細!E85),IF(明細!E85="","",明細!E85)&amp;"
"&amp;明細!G85)</f>
        <v>なし遂げる力
NEURO HACKS UCLA医学部教授が教える科学的に証明される究極のなし遂げる力</v>
      </c>
      <c r="G85" s="11" t="str">
        <f>IF(明細!L85="","",明細!L85)&amp;IF(明細!M85="",""," 他")</f>
        <v>ヤング，ショーン</v>
      </c>
      <c r="H85" s="23" t="str">
        <f>IF(明細!O85="","",明細!O85)</f>
        <v>東洋経済出版社</v>
      </c>
      <c r="I85" s="76">
        <f>IF(明細!R85="","",明細!R85)</f>
        <v>43556</v>
      </c>
      <c r="J85" s="192" t="str">
        <f>IF(明細!AE85="","",明細!AE85)</f>
        <v>？</v>
      </c>
      <c r="K85" s="193" t="str">
        <f>IF(明細!AF85="","",明細!AF85)</f>
        <v>？</v>
      </c>
      <c r="L85" s="201" t="str">
        <f>IF(明細!AG85="","",明細!AG85)</f>
        <v>？</v>
      </c>
      <c r="M85" s="202" t="str">
        <f>IF(明細!AH85="","",明細!AH85)</f>
        <v/>
      </c>
    </row>
    <row r="86" spans="1:13" ht="39.950000000000003" customHeight="1">
      <c r="A86" s="51">
        <f t="shared" si="1"/>
        <v>85</v>
      </c>
      <c r="B86" s="55">
        <f>IF(明細!D86="","",明細!D86)</f>
        <v>86</v>
      </c>
      <c r="C86" s="56" t="str">
        <f>IF(明細!A86="","",明細!A86)</f>
        <v>17-23</v>
      </c>
      <c r="D86" s="226" t="str">
        <f>IF(明細!W86="","",明細!W86)</f>
        <v>Ｂ６
版</v>
      </c>
      <c r="E86" s="66" t="str">
        <f>IF(明細!B86="","",明細!B86)</f>
        <v>人類</v>
      </c>
      <c r="F86" s="10" t="str">
        <f>IF(明細!G86="",IF(明細!E86="","",明細!E86),IF(明細!E86="","",明細!E86)&amp;"
"&amp;明細!G86)</f>
        <v>サピエンス全史(上)
文明の構造と人類の幸福</v>
      </c>
      <c r="G86" s="11" t="str">
        <f>IF(明細!L86="","",明細!L86)&amp;IF(明細!M86="",""," 他")</f>
        <v>ﾕｳﾞｧﾙ･ﾉｱ･ﾊﾗﾘ</v>
      </c>
      <c r="H86" s="23" t="str">
        <f>IF(明細!O86="","",明細!O86)</f>
        <v>河出書房新社</v>
      </c>
      <c r="I86" s="76">
        <f>IF(明細!R86="","",明細!R86)</f>
        <v>42621</v>
      </c>
      <c r="J86" s="192" t="str">
        <f>IF(明細!AE86="","",明細!AE86)</f>
        <v>伊藤友悌</v>
      </c>
      <c r="K86" s="193">
        <f>IF(明細!AF86="","",明細!AF86)</f>
        <v>43594</v>
      </c>
      <c r="L86" s="201">
        <f>IF(明細!AG86="","",明細!AG86)</f>
        <v>43622</v>
      </c>
      <c r="M86" s="202">
        <f>IF(明細!AH86="","",明細!AH86)</f>
        <v>43650</v>
      </c>
    </row>
    <row r="87" spans="1:13" ht="39.950000000000003" customHeight="1">
      <c r="A87" s="51">
        <f t="shared" si="1"/>
        <v>86</v>
      </c>
      <c r="B87" s="55">
        <f>IF(明細!D87="","",明細!D87)</f>
        <v>87</v>
      </c>
      <c r="C87" s="56" t="str">
        <f>IF(明細!A87="","",明細!A87)</f>
        <v>17-24</v>
      </c>
      <c r="D87" s="226" t="str">
        <f>IF(明細!W87="","",明細!W87)</f>
        <v>Ｂ６
版</v>
      </c>
      <c r="E87" s="66" t="str">
        <f>IF(明細!B87="","",明細!B87)</f>
        <v>人類</v>
      </c>
      <c r="F87" s="10" t="str">
        <f>IF(明細!G87="",IF(明細!E87="","",明細!E87),IF(明細!E87="","",明細!E87)&amp;"
"&amp;明細!G87)</f>
        <v>サピエンス全史(下)
文明の構造と人類の幸福</v>
      </c>
      <c r="G87" s="11" t="str">
        <f>IF(明細!L87="","",明細!L87)&amp;IF(明細!M87="",""," 他")</f>
        <v>ﾕｳﾞｧﾙ･ﾉｱ･ﾊﾗﾘ</v>
      </c>
      <c r="H87" s="23" t="str">
        <f>IF(明細!O87="","",明細!O87)</f>
        <v>河出書房新社</v>
      </c>
      <c r="I87" s="76">
        <f>IF(明細!R87="","",明細!R87)</f>
        <v>42621</v>
      </c>
      <c r="J87" s="192" t="str">
        <f>IF(明細!AE87="","",明細!AE87)</f>
        <v>中川 浩之</v>
      </c>
      <c r="K87" s="193">
        <f>IF(明細!AF87="","",明細!AF87)</f>
        <v>43503</v>
      </c>
      <c r="L87" s="201">
        <f>IF(明細!AG87="","",明細!AG87)</f>
        <v>43531</v>
      </c>
      <c r="M87" s="202">
        <f>IF(明細!AH87="","",明細!AH87)</f>
        <v>43531</v>
      </c>
    </row>
    <row r="88" spans="1:13" ht="39.950000000000003" customHeight="1">
      <c r="A88" s="51">
        <f t="shared" si="1"/>
        <v>87</v>
      </c>
      <c r="B88" s="55">
        <f>IF(明細!D88="","",明細!D88)</f>
        <v>88</v>
      </c>
      <c r="C88" s="56" t="str">
        <f>IF(明細!A88="","",明細!A88)</f>
        <v>17-06</v>
      </c>
      <c r="D88" s="226" t="str">
        <f>IF(明細!W88="","",明細!W88)</f>
        <v>文庫
新書</v>
      </c>
      <c r="E88" s="66" t="str">
        <f>IF(明細!B88="","",明細!B88)</f>
        <v>人類</v>
      </c>
      <c r="F88" s="10" t="str">
        <f>IF(明細!G88="",IF(明細!E88="","",明細!E88),IF(明細!E88="","",明細!E88)&amp;"
"&amp;明細!G88)</f>
        <v>骨が語る日本人の歴史
日本人とは何者か</v>
      </c>
      <c r="G88" s="11" t="str">
        <f>IF(明細!L88="","",明細!L88)&amp;IF(明細!M88="",""," 他")</f>
        <v>片山一道</v>
      </c>
      <c r="H88" s="23" t="str">
        <f>IF(明細!O88="","",明細!O88)</f>
        <v>筑摩書房</v>
      </c>
      <c r="I88" s="76">
        <f>IF(明細!R88="","",明細!R88)</f>
        <v>42134</v>
      </c>
      <c r="J88" s="192" t="str">
        <f>IF(明細!AE88="","",明細!AE88)</f>
        <v/>
      </c>
      <c r="K88" s="193" t="str">
        <f>IF(明細!AF88="","",明細!AF88)</f>
        <v/>
      </c>
      <c r="L88" s="201" t="str">
        <f>IF(明細!AG88="","",明細!AG88)</f>
        <v/>
      </c>
      <c r="M88" s="202" t="str">
        <f>IF(明細!AH88="","",明細!AH88)</f>
        <v/>
      </c>
    </row>
    <row r="89" spans="1:13" ht="39.950000000000003" customHeight="1">
      <c r="A89" s="51">
        <f t="shared" si="1"/>
        <v>88</v>
      </c>
      <c r="B89" s="55">
        <f>IF(明細!D89="","",明細!D89)</f>
        <v>89</v>
      </c>
      <c r="C89" s="56" t="str">
        <f>IF(明細!A89="","",明細!A89)</f>
        <v>12-01</v>
      </c>
      <c r="D89" s="226" t="str">
        <f>IF(明細!W89="","",明細!W89)</f>
        <v>Ｂ６
版</v>
      </c>
      <c r="E89" s="66" t="str">
        <f>IF(明細!B89="","",明細!B89)</f>
        <v>人類</v>
      </c>
      <c r="F89" s="10" t="str">
        <f>IF(明細!G89="",IF(明細!E89="","",明細!E89),IF(明細!E89="","",明細!E89)&amp;"
"&amp;明細!G89)</f>
        <v>貢献する心
ヒトはなぜ助け合うのか</v>
      </c>
      <c r="G89" s="11" t="str">
        <f>IF(明細!L89="","",明細!L89)&amp;IF(明細!M89="",""," 他")</f>
        <v>上田紀行 他</v>
      </c>
      <c r="H89" s="23" t="str">
        <f>IF(明細!O89="","",明細!O89)</f>
        <v>工作舎</v>
      </c>
      <c r="I89" s="76">
        <f>IF(明細!R89="","",明細!R89)</f>
        <v>40959</v>
      </c>
      <c r="J89" s="192" t="str">
        <f>IF(明細!AE89="","",明細!AE89)</f>
        <v/>
      </c>
      <c r="K89" s="193" t="str">
        <f>IF(明細!AF89="","",明細!AF89)</f>
        <v/>
      </c>
      <c r="L89" s="201" t="str">
        <f>IF(明細!AG89="","",明細!AG89)</f>
        <v/>
      </c>
      <c r="M89" s="202" t="str">
        <f>IF(明細!AH89="","",明細!AH89)</f>
        <v/>
      </c>
    </row>
    <row r="90" spans="1:13" ht="39.950000000000003" customHeight="1">
      <c r="A90" s="51">
        <f t="shared" si="1"/>
        <v>89</v>
      </c>
      <c r="B90" s="55">
        <f>IF(明細!D90="","",明細!D90)</f>
        <v>90</v>
      </c>
      <c r="C90" s="56" t="str">
        <f>IF(明細!A90="","",明細!A90)</f>
        <v>18-27</v>
      </c>
      <c r="D90" s="226" t="str">
        <f>IF(明細!W90="","",明細!W90)</f>
        <v>文庫
新書</v>
      </c>
      <c r="E90" s="66" t="str">
        <f>IF(明細!B90="","",明細!B90)</f>
        <v>人類</v>
      </c>
      <c r="F90" s="10" t="str">
        <f>IF(明細!G90="",IF(明細!E90="","",明細!E90),IF(明細!E90="","",明細!E90)&amp;"
"&amp;明細!G90)</f>
        <v>昨日までの世界【上】
文明の源流と人類の未来</v>
      </c>
      <c r="G90" s="11" t="str">
        <f>IF(明細!L90="","",明細!L90)&amp;IF(明細!M90="",""," 他")</f>
        <v>ｼﾞｬﾚﾄﾞ･ﾀﾞｲｱﾓﾝﾄﾞ</v>
      </c>
      <c r="H90" s="23" t="str">
        <f>IF(明細!O90="","",明細!O90)</f>
        <v>日本経済新聞出版社</v>
      </c>
      <c r="I90" s="76">
        <f>IF(明細!R90="","",明細!R90)</f>
        <v>42948</v>
      </c>
      <c r="J90" s="192" t="str">
        <f>IF(明細!AE90="","",明細!AE90)</f>
        <v>金子仁洋</v>
      </c>
      <c r="K90" s="193">
        <f>IF(明細!AF90="","",明細!AF90)</f>
        <v>43377</v>
      </c>
      <c r="L90" s="201">
        <f>IF(明細!AG90="","",明細!AG90)</f>
        <v>43405</v>
      </c>
      <c r="M90" s="202">
        <f>IF(明細!AH90="","",明細!AH90)</f>
        <v>43503</v>
      </c>
    </row>
    <row r="91" spans="1:13" ht="39.950000000000003" customHeight="1">
      <c r="A91" s="51">
        <f t="shared" si="1"/>
        <v>90</v>
      </c>
      <c r="B91" s="55">
        <f>IF(明細!D91="","",明細!D91)</f>
        <v>91</v>
      </c>
      <c r="C91" s="56" t="str">
        <f>IF(明細!A91="","",明細!A91)</f>
        <v>18-28</v>
      </c>
      <c r="D91" s="226" t="str">
        <f>IF(明細!W91="","",明細!W91)</f>
        <v>文庫
新書</v>
      </c>
      <c r="E91" s="66" t="str">
        <f>IF(明細!B91="","",明細!B91)</f>
        <v>人類</v>
      </c>
      <c r="F91" s="10" t="str">
        <f>IF(明細!G91="",IF(明細!E91="","",明細!E91),IF(明細!E91="","",明細!E91)&amp;"
"&amp;明細!G91)</f>
        <v>昨日までの世界【下】
文明の源流と人類の未来</v>
      </c>
      <c r="G91" s="11" t="str">
        <f>IF(明細!L91="","",明細!L91)&amp;IF(明細!M91="",""," 他")</f>
        <v>ｼﾞｬﾚﾄﾞ･ﾀﾞｲｱﾓﾝﾄﾞ</v>
      </c>
      <c r="H91" s="23" t="str">
        <f>IF(明細!O91="","",明細!O91)</f>
        <v>日本経済新聞出版社</v>
      </c>
      <c r="I91" s="76">
        <f>IF(明細!R91="","",明細!R91)</f>
        <v>42948</v>
      </c>
      <c r="J91" s="192" t="str">
        <f>IF(明細!AE91="","",明細!AE91)</f>
        <v>金子仁洋</v>
      </c>
      <c r="K91" s="193">
        <f>IF(明細!AF91="","",明細!AF91)</f>
        <v>43377</v>
      </c>
      <c r="L91" s="201">
        <f>IF(明細!AG91="","",明細!AG91)</f>
        <v>43405</v>
      </c>
      <c r="M91" s="202">
        <f>IF(明細!AH91="","",明細!AH91)</f>
        <v>43503</v>
      </c>
    </row>
    <row r="92" spans="1:13" ht="39.950000000000003" customHeight="1">
      <c r="A92" s="51">
        <f t="shared" si="1"/>
        <v>91</v>
      </c>
      <c r="B92" s="55">
        <f>IF(明細!D92="","",明細!D92)</f>
        <v>92</v>
      </c>
      <c r="C92" s="56" t="str">
        <f>IF(明細!A92="","",明細!A92)</f>
        <v>19-11</v>
      </c>
      <c r="D92" s="226" t="str">
        <f>IF(明細!W92="","",明細!W92)</f>
        <v>文庫
新書</v>
      </c>
      <c r="E92" s="66" t="str">
        <f>IF(明細!B92="","",明細!B92)</f>
        <v>人類</v>
      </c>
      <c r="F92" s="10" t="str">
        <f>IF(明細!G92="",IF(明細!E92="","",明細!E92),IF(明細!E92="","",明細!E92)&amp;"
"&amp;明細!G92)</f>
        <v>「その日暮らし」の人類学
もう一つの資本主義経済</v>
      </c>
      <c r="G92" s="11" t="str">
        <f>IF(明細!L92="","",明細!L92)&amp;IF(明細!M92="",""," 他")</f>
        <v>小川さやか</v>
      </c>
      <c r="H92" s="23" t="str">
        <f>IF(明細!O92="","",明細!O92)</f>
        <v>光文社</v>
      </c>
      <c r="I92" s="76">
        <f>IF(明細!R92="","",明細!R92)</f>
        <v>42552</v>
      </c>
      <c r="J92" s="192" t="str">
        <f>IF(明細!AE92="","",明細!AE92)</f>
        <v>？</v>
      </c>
      <c r="K92" s="193" t="str">
        <f>IF(明細!AF92="","",明細!AF92)</f>
        <v>？</v>
      </c>
      <c r="L92" s="201" t="str">
        <f>IF(明細!AG92="","",明細!AG92)</f>
        <v>？</v>
      </c>
      <c r="M92" s="202" t="str">
        <f>IF(明細!AH92="","",明細!AH92)</f>
        <v/>
      </c>
    </row>
    <row r="93" spans="1:13" ht="39.950000000000003" customHeight="1">
      <c r="A93" s="51">
        <f t="shared" si="1"/>
        <v>92</v>
      </c>
      <c r="B93" s="55">
        <f>IF(明細!D93="","",明細!D93)</f>
        <v>93</v>
      </c>
      <c r="C93" s="56" t="str">
        <f>IF(明細!A93="","",明細!A93)</f>
        <v>05-02</v>
      </c>
      <c r="D93" s="226" t="str">
        <f>IF(明細!W93="","",明細!W93)</f>
        <v>Ｂ６
版</v>
      </c>
      <c r="E93" s="66" t="str">
        <f>IF(明細!B93="","",明細!B93)</f>
        <v>人類</v>
      </c>
      <c r="F93" s="10" t="str">
        <f>IF(明細!G93="",IF(明細!E93="","",明細!E93),IF(明細!E93="","",明細!E93)&amp;"
"&amp;明細!G93)</f>
        <v>気象大異変
人類破滅へのカウントダウン</v>
      </c>
      <c r="G93" s="11" t="str">
        <f>IF(明細!L93="","",明細!L93)&amp;IF(明細!M93="",""," 他")</f>
        <v>船瀬俊介</v>
      </c>
      <c r="H93" s="23" t="str">
        <f>IF(明細!O93="","",明細!O93)</f>
        <v>リヨン社</v>
      </c>
      <c r="I93" s="76">
        <f>IF(明細!R93="","",明細!R93)</f>
        <v>38534</v>
      </c>
      <c r="J93" s="192" t="str">
        <f>IF(明細!AE93="","",明細!AE93)</f>
        <v/>
      </c>
      <c r="K93" s="193" t="str">
        <f>IF(明細!AF93="","",明細!AF93)</f>
        <v/>
      </c>
      <c r="L93" s="201" t="str">
        <f>IF(明細!AG93="","",明細!AG93)</f>
        <v/>
      </c>
      <c r="M93" s="202" t="str">
        <f>IF(明細!AH93="","",明細!AH93)</f>
        <v/>
      </c>
    </row>
    <row r="94" spans="1:13" ht="39.950000000000003" customHeight="1">
      <c r="A94" s="51">
        <f t="shared" si="1"/>
        <v>93</v>
      </c>
      <c r="B94" s="55">
        <f>IF(明細!D94="","",明細!D94)</f>
        <v>94</v>
      </c>
      <c r="C94" s="56" t="str">
        <f>IF(明細!A94="","",明細!A94)</f>
        <v>17-07</v>
      </c>
      <c r="D94" s="226" t="str">
        <f>IF(明細!W94="","",明細!W94)</f>
        <v>Ｂ６
版</v>
      </c>
      <c r="E94" s="66" t="str">
        <f>IF(明細!B94="","",明細!B94)</f>
        <v>人類</v>
      </c>
      <c r="F94" s="10" t="str">
        <f>IF(明細!G94="",IF(明細!E94="","",明細!E94),IF(明細!E94="","",明細!E94)&amp;"
"&amp;明細!G94)</f>
        <v>生命の逆襲
生命とは何か地球最大の謎を解く生命の逆襲</v>
      </c>
      <c r="G94" s="11" t="str">
        <f>IF(明細!L94="","",明細!L94)&amp;IF(明細!M94="",""," 他")</f>
        <v>福岡伸一</v>
      </c>
      <c r="H94" s="23" t="str">
        <f>IF(明細!O94="","",明細!O94)</f>
        <v>朝日新聞出版</v>
      </c>
      <c r="I94" s="76">
        <f>IF(明細!R94="","",明細!R94)</f>
        <v>41382</v>
      </c>
      <c r="J94" s="192" t="str">
        <f>IF(明細!AE94="","",明細!AE94)</f>
        <v>中川 浩之</v>
      </c>
      <c r="K94" s="193">
        <f>IF(明細!AF94="","",明細!AF94)</f>
        <v>43286</v>
      </c>
      <c r="L94" s="201">
        <f>IF(明細!AG94="","",明細!AG94)</f>
        <v>43314</v>
      </c>
      <c r="M94" s="202">
        <f>IF(明細!AH94="","",明細!AH94)</f>
        <v>43314</v>
      </c>
    </row>
    <row r="95" spans="1:13" ht="39.950000000000003" customHeight="1">
      <c r="A95" s="51">
        <f t="shared" si="1"/>
        <v>94</v>
      </c>
      <c r="B95" s="55">
        <f>IF(明細!D95="","",明細!D95)</f>
        <v>95</v>
      </c>
      <c r="C95" s="56" t="str">
        <f>IF(明細!A95="","",明細!A95)</f>
        <v>13-05</v>
      </c>
      <c r="D95" s="226" t="str">
        <f>IF(明細!W95="","",明細!W95)</f>
        <v>Ｂ６
版</v>
      </c>
      <c r="E95" s="66" t="str">
        <f>IF(明細!B95="","",明細!B95)</f>
        <v>人類</v>
      </c>
      <c r="F95" s="10" t="str">
        <f>IF(明細!G95="",IF(明細!E95="","",明細!E95),IF(明細!E95="","",明細!E95)&amp;"
"&amp;明細!G95)</f>
        <v>人類が絶滅する6のシナリオ
もはや空想ではない終焉の科学」</v>
      </c>
      <c r="G95" s="11" t="str">
        <f>IF(明細!L95="","",明細!L95)&amp;IF(明細!M95="",""," 他")</f>
        <v>フレッド・グテル</v>
      </c>
      <c r="H95" s="23" t="str">
        <f>IF(明細!O95="","",明細!O95)</f>
        <v>河出書房新社</v>
      </c>
      <c r="I95" s="76">
        <f>IF(明細!R95="","",明細!R95)</f>
        <v>41537</v>
      </c>
      <c r="J95" s="192" t="str">
        <f>IF(明細!AE95="","",明細!AE95)</f>
        <v/>
      </c>
      <c r="K95" s="193" t="str">
        <f>IF(明細!AF95="","",明細!AF95)</f>
        <v/>
      </c>
      <c r="L95" s="201" t="str">
        <f>IF(明細!AG95="","",明細!AG95)</f>
        <v/>
      </c>
      <c r="M95" s="202" t="str">
        <f>IF(明細!AH95="","",明細!AH95)</f>
        <v/>
      </c>
    </row>
    <row r="96" spans="1:13" ht="39.950000000000003" customHeight="1">
      <c r="A96" s="51">
        <f t="shared" si="1"/>
        <v>95</v>
      </c>
      <c r="B96" s="55">
        <f>IF(明細!D96="","",明細!D96)</f>
        <v>96</v>
      </c>
      <c r="C96" s="56" t="str">
        <f>IF(明細!A96="","",明細!A96)</f>
        <v>17-18</v>
      </c>
      <c r="D96" s="226" t="str">
        <f>IF(明細!W96="","",明細!W96)</f>
        <v>文庫
新書</v>
      </c>
      <c r="E96" s="66" t="str">
        <f>IF(明細!B96="","",明細!B96)</f>
        <v>人類</v>
      </c>
      <c r="F96" s="10" t="str">
        <f>IF(明細!G96="",IF(明細!E96="","",明細!E96),IF(明細!E96="","",明細!E96)&amp;"
"&amp;明細!G96)</f>
        <v>ヒトと文明
狩猟採集民から現代を見る</v>
      </c>
      <c r="G96" s="11" t="str">
        <f>IF(明細!L96="","",明細!L96)&amp;IF(明細!M96="",""," 他")</f>
        <v>尾本恵市</v>
      </c>
      <c r="H96" s="23" t="str">
        <f>IF(明細!O96="","",明細!O96)</f>
        <v>筑摩書房</v>
      </c>
      <c r="I96" s="76" t="str">
        <f>IF(明細!R96="","",明細!R96)</f>
        <v/>
      </c>
      <c r="J96" s="192" t="str">
        <f>IF(明細!AE96="","",明細!AE96)</f>
        <v>?</v>
      </c>
      <c r="K96" s="193" t="str">
        <f>IF(明細!AF96="","",明細!AF96)</f>
        <v/>
      </c>
      <c r="L96" s="201" t="str">
        <f>IF(明細!AG96="","",明細!AG96)</f>
        <v/>
      </c>
      <c r="M96" s="202" t="str">
        <f>IF(明細!AH96="","",明細!AH96)</f>
        <v/>
      </c>
    </row>
    <row r="97" spans="1:13" ht="39.950000000000003" customHeight="1">
      <c r="A97" s="51">
        <f t="shared" si="1"/>
        <v>96</v>
      </c>
      <c r="B97" s="55">
        <f>IF(明細!D97="","",明細!D97)</f>
        <v>97</v>
      </c>
      <c r="C97" s="56" t="str">
        <f>IF(明細!A97="","",明細!A97)</f>
        <v>18-19</v>
      </c>
      <c r="D97" s="226" t="str">
        <f>IF(明細!W97="","",明細!W97)</f>
        <v>Ｂ６
版</v>
      </c>
      <c r="E97" s="66" t="str">
        <f>IF(明細!B97="","",明細!B97)</f>
        <v>人類</v>
      </c>
      <c r="F97" s="10" t="str">
        <f>IF(明細!G97="",IF(明細!E97="","",明細!E97),IF(明細!E97="","",明細!E97)&amp;"
"&amp;明細!G97)</f>
        <v>人類の自己家畜化と現代</v>
      </c>
      <c r="G97" s="11" t="str">
        <f>IF(明細!L97="","",明細!L97)&amp;IF(明細!M97="",""," 他")</f>
        <v>尾本恵市&lt;編･著&gt;他</v>
      </c>
      <c r="H97" s="23" t="str">
        <f>IF(明細!O97="","",明細!O97)</f>
        <v>人文書院</v>
      </c>
      <c r="I97" s="76">
        <f>IF(明細!R97="","",明細!R97)</f>
        <v>37288</v>
      </c>
      <c r="J97" s="192" t="str">
        <f>IF(明細!AE97="","",明細!AE97)</f>
        <v>栗野 哲郎</v>
      </c>
      <c r="K97" s="193">
        <f>IF(明細!AF97="","",明細!AF97)</f>
        <v>43503</v>
      </c>
      <c r="L97" s="201">
        <f>IF(明細!AG97="","",明細!AG97)</f>
        <v>43531</v>
      </c>
      <c r="M97" s="202">
        <f>IF(明細!AH97="","",明細!AH97)</f>
        <v>43622</v>
      </c>
    </row>
    <row r="98" spans="1:13" ht="39.950000000000003" customHeight="1">
      <c r="A98" s="51">
        <f t="shared" si="1"/>
        <v>97</v>
      </c>
      <c r="B98" s="55">
        <f>IF(明細!D98="","",明細!D98)</f>
        <v>98</v>
      </c>
      <c r="C98" s="56" t="str">
        <f>IF(明細!A98="","",明細!A98)</f>
        <v>18-34</v>
      </c>
      <c r="D98" s="226" t="str">
        <f>IF(明細!W98="","",明細!W98)</f>
        <v>Ｂ６
版</v>
      </c>
      <c r="E98" s="66" t="str">
        <f>IF(明細!B98="","",明細!B98)</f>
        <v>人類</v>
      </c>
      <c r="F98" s="10" t="str">
        <f>IF(明細!G98="",IF(明細!E98="","",明細!E98),IF(明細!E98="","",明細!E98)&amp;"
"&amp;明細!G98)</f>
        <v>ホモ・デウス(上)
テクノロジーとサイエンスの未来</v>
      </c>
      <c r="G98" s="11" t="str">
        <f>IF(明細!L98="","",明細!L98)&amp;IF(明細!M98="",""," 他")</f>
        <v>ユヴァル・ノア・ハラリ</v>
      </c>
      <c r="H98" s="23" t="str">
        <f>IF(明細!O98="","",明細!O98)</f>
        <v>河出書房新社</v>
      </c>
      <c r="I98" s="76">
        <f>IF(明細!R98="","",明細!R98)</f>
        <v>43373</v>
      </c>
      <c r="J98" s="192" t="str">
        <f>IF(明細!AE98="","",明細!AE98)</f>
        <v>池上徹彦</v>
      </c>
      <c r="K98" s="193">
        <f>IF(明細!AF98="","",明細!AF98)</f>
        <v>43475</v>
      </c>
      <c r="L98" s="201">
        <f>IF(明細!AG98="","",明細!AG98)</f>
        <v>43503</v>
      </c>
      <c r="M98" s="202">
        <f>IF(明細!AH98="","",明細!AH98)</f>
        <v>43531</v>
      </c>
    </row>
    <row r="99" spans="1:13" ht="39.950000000000003" customHeight="1">
      <c r="A99" s="51">
        <f t="shared" si="1"/>
        <v>98</v>
      </c>
      <c r="B99" s="55">
        <f>IF(明細!D99="","",明細!D99)</f>
        <v>99</v>
      </c>
      <c r="C99" s="56" t="str">
        <f>IF(明細!A99="","",明細!A99)</f>
        <v>18-35</v>
      </c>
      <c r="D99" s="226" t="str">
        <f>IF(明細!W99="","",明細!W99)</f>
        <v>Ｂ６
版</v>
      </c>
      <c r="E99" s="66" t="str">
        <f>IF(明細!B99="","",明細!B99)</f>
        <v>人類</v>
      </c>
      <c r="F99" s="10" t="str">
        <f>IF(明細!G99="",IF(明細!E99="","",明細!E99),IF(明細!E99="","",明細!E99)&amp;"
"&amp;明細!G99)</f>
        <v>ホモ・デウス(下)
テクノロジーとサイエンスの未来</v>
      </c>
      <c r="G99" s="11" t="str">
        <f>IF(明細!L99="","",明細!L99)&amp;IF(明細!M99="",""," 他")</f>
        <v>ユヴァル・ノア・ハラリ</v>
      </c>
      <c r="H99" s="23" t="str">
        <f>IF(明細!O99="","",明細!O99)</f>
        <v>河出書房新社</v>
      </c>
      <c r="I99" s="76">
        <f>IF(明細!R99="","",明細!R99)</f>
        <v>43373</v>
      </c>
      <c r="J99" s="192" t="str">
        <f>IF(明細!AE99="","",明細!AE99)</f>
        <v>伊藤友悌</v>
      </c>
      <c r="K99" s="193">
        <f>IF(明細!AF99="","",明細!AF99)</f>
        <v>43531</v>
      </c>
      <c r="L99" s="201">
        <f>IF(明細!AG99="","",明細!AG99)</f>
        <v>43594</v>
      </c>
      <c r="M99" s="202">
        <f>IF(明細!AH99="","",明細!AH99)</f>
        <v>43594</v>
      </c>
    </row>
    <row r="100" spans="1:13" ht="39.950000000000003" customHeight="1">
      <c r="A100" s="51">
        <f t="shared" si="1"/>
        <v>99</v>
      </c>
      <c r="B100" s="55">
        <f>IF(明細!D100="","",明細!D100)</f>
        <v>100</v>
      </c>
      <c r="C100" s="56" t="str">
        <f>IF(明細!A100="","",明細!A100)</f>
        <v>17-09</v>
      </c>
      <c r="D100" s="226" t="str">
        <f>IF(明細!W100="","",明細!W100)</f>
        <v>Ｂ６
版</v>
      </c>
      <c r="E100" s="66" t="str">
        <f>IF(明細!B100="","",明細!B100)</f>
        <v>人類</v>
      </c>
      <c r="F100" s="10" t="str">
        <f>IF(明細!G100="",IF(明細!E100="","",明細!E100),IF(明細!E100="","",明細!E100)&amp;"
"&amp;明細!G100)</f>
        <v>ＤＮＡで語る日本人起源論
私たちは何者か､ＤＮＡ分析による人類研究の最新決定版</v>
      </c>
      <c r="G100" s="11" t="str">
        <f>IF(明細!L100="","",明細!L100)&amp;IF(明細!M100="",""," 他")</f>
        <v>篠田謙一</v>
      </c>
      <c r="H100" s="23" t="str">
        <f>IF(明細!O100="","",明細!O100)</f>
        <v>岩波書店</v>
      </c>
      <c r="I100" s="76">
        <f>IF(明細!R100="","",明細!R100)</f>
        <v>42265</v>
      </c>
      <c r="J100" s="192" t="str">
        <f>IF(明細!AE100="","",明細!AE100)</f>
        <v>金子 仁洋</v>
      </c>
      <c r="K100" s="193">
        <f>IF(明細!AF100="","",明細!AF100)</f>
        <v>42866</v>
      </c>
      <c r="L100" s="201">
        <f>IF(明細!AG100="","",明細!AG100)</f>
        <v>42887</v>
      </c>
      <c r="M100" s="202">
        <f>IF(明細!AH100="","",明細!AH100)</f>
        <v>42922</v>
      </c>
    </row>
    <row r="101" spans="1:13" ht="39.950000000000003" customHeight="1">
      <c r="A101" s="51">
        <f t="shared" si="1"/>
        <v>100</v>
      </c>
      <c r="B101" s="55">
        <f>IF(明細!D101="","",明細!D101)</f>
        <v>101</v>
      </c>
      <c r="C101" s="56" t="str">
        <f>IF(明細!A101="","",明細!A101)</f>
        <v>14-01</v>
      </c>
      <c r="D101" s="226" t="str">
        <f>IF(明細!W101="","",明細!W101)</f>
        <v>Ｂ６
版</v>
      </c>
      <c r="E101" s="66" t="str">
        <f>IF(明細!B101="","",明細!B101)</f>
        <v>人類</v>
      </c>
      <c r="F101" s="10" t="str">
        <f>IF(明細!G101="",IF(明細!E101="","",明細!E101),IF(明細!E101="","",明細!E101)&amp;"
"&amp;明細!G101)</f>
        <v>想像するちから
チンパンジーが教えてくれる人間の心</v>
      </c>
      <c r="G101" s="11" t="str">
        <f>IF(明細!L101="","",明細!L101)&amp;IF(明細!M101="",""," 他")</f>
        <v>松沢哲郎</v>
      </c>
      <c r="H101" s="23" t="str">
        <f>IF(明細!O101="","",明細!O101)</f>
        <v>岩波書店</v>
      </c>
      <c r="I101" s="76">
        <f>IF(明細!R101="","",明細!R101)</f>
        <v>40575</v>
      </c>
      <c r="J101" s="192" t="str">
        <f>IF(明細!AE101="","",明細!AE101)</f>
        <v/>
      </c>
      <c r="K101" s="193" t="str">
        <f>IF(明細!AF101="","",明細!AF101)</f>
        <v/>
      </c>
      <c r="L101" s="201" t="str">
        <f>IF(明細!AG101="","",明細!AG101)</f>
        <v/>
      </c>
      <c r="M101" s="202" t="str">
        <f>IF(明細!AH101="","",明細!AH101)</f>
        <v/>
      </c>
    </row>
    <row r="102" spans="1:13" ht="39.950000000000003" customHeight="1">
      <c r="A102" s="51">
        <f t="shared" si="1"/>
        <v>101</v>
      </c>
      <c r="B102" s="55">
        <f>IF(明細!D102="","",明細!D102)</f>
        <v>102</v>
      </c>
      <c r="C102" s="56" t="str">
        <f>IF(明細!A102="","",明細!A102)</f>
        <v>17-08</v>
      </c>
      <c r="D102" s="226" t="str">
        <f>IF(明細!W102="","",明細!W102)</f>
        <v>Ｂ６
版</v>
      </c>
      <c r="E102" s="66" t="str">
        <f>IF(明細!B102="","",明細!B102)</f>
        <v>人類</v>
      </c>
      <c r="F102" s="10" t="str">
        <f>IF(明細!G102="",IF(明細!E102="","",明細!E102),IF(明細!E102="","",明細!E102)&amp;"
"&amp;明細!G102)</f>
        <v>最古の文字なのか？
氷河期の洞窟の３２の記号の謎を解く</v>
      </c>
      <c r="G102" s="11" t="str">
        <f>IF(明細!L102="","",明細!L102)&amp;IF(明細!M102="",""," 他")</f>
        <v>J.V.ﾍﾞﾂィﾝｶﾞｰ</v>
      </c>
      <c r="H102" s="23" t="str">
        <f>IF(明細!O102="","",明細!O102)</f>
        <v>文藝春秋</v>
      </c>
      <c r="I102" s="76">
        <f>IF(明細!R102="","",明細!R102)</f>
        <v>42684</v>
      </c>
      <c r="J102" s="192" t="str">
        <f>IF(明細!AE102="","",明細!AE102)</f>
        <v/>
      </c>
      <c r="K102" s="193" t="str">
        <f>IF(明細!AF102="","",明細!AF102)</f>
        <v/>
      </c>
      <c r="L102" s="201" t="str">
        <f>IF(明細!AG102="","",明細!AG102)</f>
        <v/>
      </c>
      <c r="M102" s="202" t="str">
        <f>IF(明細!AH102="","",明細!AH102)</f>
        <v/>
      </c>
    </row>
    <row r="103" spans="1:13" ht="39.950000000000003" customHeight="1">
      <c r="A103" s="51">
        <f t="shared" si="1"/>
        <v>102</v>
      </c>
      <c r="B103" s="55">
        <f>IF(明細!D103="","",明細!D103)</f>
        <v>103</v>
      </c>
      <c r="C103" s="56" t="str">
        <f>IF(明細!A103="","",明細!A103)</f>
        <v>19-13</v>
      </c>
      <c r="D103" s="226" t="str">
        <f>IF(明細!W103="","",明細!W103)</f>
        <v>Ｂ６
版</v>
      </c>
      <c r="E103" s="66" t="str">
        <f>IF(明細!B103="","",明細!B103)</f>
        <v>思想</v>
      </c>
      <c r="F103" s="10" t="str">
        <f>IF(明細!G103="",IF(明細!E103="","",明細!E103),IF(明細!E103="","",明細!E103)&amp;"
"&amp;明細!G103)</f>
        <v>天然知能</v>
      </c>
      <c r="G103" s="11" t="str">
        <f>IF(明細!L103="","",明細!L103)&amp;IF(明細!M103="",""," 他")</f>
        <v>郡司ペギオ幸夫」</v>
      </c>
      <c r="H103" s="23" t="str">
        <f>IF(明細!O103="","",明細!O103)</f>
        <v>講談社</v>
      </c>
      <c r="I103" s="76">
        <f>IF(明細!R103="","",明細!R103)</f>
        <v>43466</v>
      </c>
      <c r="J103" s="192" t="str">
        <f>IF(明細!AE103="","",明細!AE103)</f>
        <v>金子壮一</v>
      </c>
      <c r="K103" s="193">
        <f>IF(明細!AF103="","",明細!AF103)</f>
        <v>43559</v>
      </c>
      <c r="L103" s="201">
        <f>IF(明細!AG103="","",明細!AG103)</f>
        <v>43653</v>
      </c>
      <c r="M103" s="202">
        <f>IF(明細!AH103="","",明細!AH103)</f>
        <v>43741</v>
      </c>
    </row>
    <row r="104" spans="1:13" ht="39.950000000000003" customHeight="1">
      <c r="A104" s="51">
        <f t="shared" si="1"/>
        <v>103</v>
      </c>
      <c r="B104" s="55">
        <f>IF(明細!D104="","",明細!D104)</f>
        <v>104</v>
      </c>
      <c r="C104" s="56" t="str">
        <f>IF(明細!A104="","",明細!A104)</f>
        <v>18-03</v>
      </c>
      <c r="D104" s="226" t="str">
        <f>IF(明細!W104="","",明細!W104)</f>
        <v>Ａ５
版</v>
      </c>
      <c r="E104" s="66" t="str">
        <f>IF(明細!B104="","",明細!B104)</f>
        <v>思想</v>
      </c>
      <c r="F104" s="10" t="str">
        <f>IF(明細!G104="",IF(明細!E104="","",明細!E104),IF(明細!E104="","",明細!E104)&amp;"
"&amp;明細!G104)</f>
        <v>こども武士道
自分に負けないこころをみがく！</v>
      </c>
      <c r="G104" s="11" t="str">
        <f>IF(明細!L104="","",明細!L104)&amp;IF(明細!M104="",""," 他")</f>
        <v>斎藤孝</v>
      </c>
      <c r="H104" s="23" t="str">
        <f>IF(明細!O104="","",明細!O104)</f>
        <v>日本図書ｾﾝﾀｰ</v>
      </c>
      <c r="I104" s="76">
        <f>IF(明細!R104="","",明細!R104)</f>
        <v>43113</v>
      </c>
      <c r="J104" s="192" t="str">
        <f>IF(明細!AE104="","",明細!AE104)</f>
        <v/>
      </c>
      <c r="K104" s="193" t="str">
        <f>IF(明細!AF104="","",明細!AF104)</f>
        <v/>
      </c>
      <c r="L104" s="201" t="str">
        <f>IF(明細!AG104="","",明細!AG104)</f>
        <v/>
      </c>
      <c r="M104" s="202" t="str">
        <f>IF(明細!AH104="","",明細!AH104)</f>
        <v/>
      </c>
    </row>
    <row r="105" spans="1:13" ht="39.950000000000003" customHeight="1">
      <c r="A105" s="51">
        <f t="shared" si="1"/>
        <v>104</v>
      </c>
      <c r="B105" s="55">
        <f>IF(明細!D105="","",明細!D105)</f>
        <v>105</v>
      </c>
      <c r="C105" s="56" t="str">
        <f>IF(明細!A105="","",明細!A105)</f>
        <v>19-21</v>
      </c>
      <c r="D105" s="226" t="str">
        <f>IF(明細!W105="","",明細!W105)</f>
        <v>Ａ５
版</v>
      </c>
      <c r="E105" s="66" t="str">
        <f>IF(明細!B105="","",明細!B105)</f>
        <v>思想</v>
      </c>
      <c r="F105" s="10" t="str">
        <f>IF(明細!G105="",IF(明細!E105="","",明細!E105),IF(明細!E105="","",明細!E105)&amp;"
"&amp;明細!G105)</f>
        <v>失敗図鑑
偉人・いきもの・発明品の汗と涙の失敗をあつめた図鑑</v>
      </c>
      <c r="G105" s="11" t="str">
        <f>IF(明細!L105="","",明細!L105)&amp;IF(明細!M105="",""," 他")</f>
        <v>いろは出版【編著】/ｍｕｇｎｙ【絵】</v>
      </c>
      <c r="H105" s="23" t="str">
        <f>IF(明細!O105="","",明細!O105)</f>
        <v>いろは出版</v>
      </c>
      <c r="I105" s="76">
        <f>IF(明細!R105="","",明細!R105)</f>
        <v>43542</v>
      </c>
      <c r="J105" s="192" t="str">
        <f>IF(明細!AE105="","",明細!AE105)</f>
        <v/>
      </c>
      <c r="K105" s="193" t="str">
        <f>IF(明細!AF105="","",明細!AF105)</f>
        <v/>
      </c>
      <c r="L105" s="201" t="str">
        <f>IF(明細!AG105="","",明細!AG105)</f>
        <v/>
      </c>
      <c r="M105" s="202" t="str">
        <f>IF(明細!AH105="","",明細!AH105)</f>
        <v/>
      </c>
    </row>
    <row r="106" spans="1:13" ht="39.950000000000003" customHeight="1">
      <c r="A106" s="51">
        <f t="shared" si="1"/>
        <v>105</v>
      </c>
      <c r="B106" s="55">
        <f>IF(明細!D106="","",明細!D106)</f>
        <v>106</v>
      </c>
      <c r="C106" s="56" t="str">
        <f>IF(明細!A106="","",明細!A106)</f>
        <v>19-20</v>
      </c>
      <c r="D106" s="226" t="str">
        <f>IF(明細!W106="","",明細!W106)</f>
        <v>Ｂ６
版</v>
      </c>
      <c r="E106" s="66" t="str">
        <f>IF(明細!B106="","",明細!B106)</f>
        <v>思想</v>
      </c>
      <c r="F106" s="10" t="str">
        <f>IF(明細!G106="",IF(明細!E106="","",明細!E106),IF(明細!E106="","",明細!E106)&amp;"
"&amp;明細!G106)</f>
        <v>中村桂子―ナズナもアリも人間も</v>
      </c>
      <c r="G106" s="11" t="str">
        <f>IF(明細!L106="","",明細!L106)&amp;IF(明細!M106="",""," 他")</f>
        <v>中村桂子</v>
      </c>
      <c r="H106" s="23" t="str">
        <f>IF(明細!O106="","",明細!O106)</f>
        <v>平凡社</v>
      </c>
      <c r="I106" s="76">
        <f>IF(明細!R106="","",明細!R106)</f>
        <v>43787</v>
      </c>
      <c r="J106" s="192" t="str">
        <f>IF(明細!AE106="","",明細!AE106)</f>
        <v/>
      </c>
      <c r="K106" s="193" t="str">
        <f>IF(明細!AF106="","",明細!AF106)</f>
        <v/>
      </c>
      <c r="L106" s="201" t="str">
        <f>IF(明細!AG106="","",明細!AG106)</f>
        <v/>
      </c>
      <c r="M106" s="202" t="str">
        <f>IF(明細!AH106="","",明細!AH106)</f>
        <v/>
      </c>
    </row>
    <row r="107" spans="1:13" ht="39.950000000000003" customHeight="1">
      <c r="A107" s="51">
        <f t="shared" si="1"/>
        <v>106</v>
      </c>
      <c r="B107" s="55">
        <f>IF(明細!D107="","",明細!D107)</f>
        <v>107</v>
      </c>
      <c r="C107" s="56" t="str">
        <f>IF(明細!A107="","",明細!A107)</f>
        <v>19-29</v>
      </c>
      <c r="D107" s="226" t="str">
        <f>IF(明細!W107="","",明細!W107)</f>
        <v>大版
変形</v>
      </c>
      <c r="E107" s="66" t="str">
        <f>IF(明細!B107="","",明細!B107)</f>
        <v>思想</v>
      </c>
      <c r="F107" s="10" t="str">
        <f>IF(明細!G107="",IF(明細!E107="","",明細!E107),IF(明細!E107="","",明細!E107)&amp;"
"&amp;明細!G107)</f>
        <v>天皇皇后両陛下と軽井沢
土屋写真店の記録</v>
      </c>
      <c r="G107" s="11" t="str">
        <f>IF(明細!L107="","",明細!L107)&amp;IF(明細!M107="",""," 他")</f>
        <v>立石 弘道【編】</v>
      </c>
      <c r="H107" s="23" t="str">
        <f>IF(明細!O107="","",明細!O107)</f>
        <v>国書刊行会</v>
      </c>
      <c r="I107" s="76">
        <f>IF(明細!R107="","",明細!R107)</f>
        <v>43556</v>
      </c>
      <c r="J107" s="192" t="str">
        <f>IF(明細!AE107="","",明細!AE107)</f>
        <v/>
      </c>
      <c r="K107" s="193" t="str">
        <f>IF(明細!AF107="","",明細!AF107)</f>
        <v/>
      </c>
      <c r="L107" s="201" t="str">
        <f>IF(明細!AG107="","",明細!AG107)</f>
        <v/>
      </c>
      <c r="M107" s="202" t="str">
        <f>IF(明細!AH107="","",明細!AH107)</f>
        <v/>
      </c>
    </row>
    <row r="108" spans="1:13" ht="39.950000000000003" customHeight="1">
      <c r="A108" s="51">
        <f t="shared" si="1"/>
        <v>107</v>
      </c>
      <c r="B108" s="55">
        <f>IF(明細!D108="","",明細!D108)</f>
        <v>108</v>
      </c>
      <c r="C108" s="56" t="str">
        <f>IF(明細!A108="","",明細!A108)</f>
        <v>19-06</v>
      </c>
      <c r="D108" s="226" t="str">
        <f>IF(明細!W108="","",明細!W108)</f>
        <v>Ｂ６
版</v>
      </c>
      <c r="E108" s="66" t="str">
        <f>IF(明細!B108="","",明細!B108)</f>
        <v>思想</v>
      </c>
      <c r="F108" s="10" t="str">
        <f>IF(明細!G108="",IF(明細!E108="","",明細!E108),IF(明細!E108="","",明細!E108)&amp;"
"&amp;明細!G108)</f>
        <v>科学のミカタ</v>
      </c>
      <c r="G108" s="11" t="str">
        <f>IF(明細!L108="","",明細!L108)&amp;IF(明細!M108="",""," 他")</f>
        <v>元村有希子</v>
      </c>
      <c r="H108" s="23" t="str">
        <f>IF(明細!O108="","",明細!O108)</f>
        <v>毎日新聞出版</v>
      </c>
      <c r="I108" s="76">
        <f>IF(明細!R108="","",明細!R108)</f>
        <v>43160</v>
      </c>
      <c r="J108" s="192" t="str">
        <f>IF(明細!AE108="","",明細!AE108)</f>
        <v>？</v>
      </c>
      <c r="K108" s="193" t="str">
        <f>IF(明細!AF108="","",明細!AF108)</f>
        <v>？</v>
      </c>
      <c r="L108" s="201" t="str">
        <f>IF(明細!AG108="","",明細!AG108)</f>
        <v>？</v>
      </c>
      <c r="M108" s="202" t="str">
        <f>IF(明細!AH108="","",明細!AH108)</f>
        <v/>
      </c>
    </row>
    <row r="109" spans="1:13" ht="39.950000000000003" customHeight="1">
      <c r="A109" s="51">
        <f t="shared" si="1"/>
        <v>108</v>
      </c>
      <c r="B109" s="55">
        <f>IF(明細!D109="","",明細!D109)</f>
        <v>109</v>
      </c>
      <c r="C109" s="56" t="str">
        <f>IF(明細!A109="","",明細!A109)</f>
        <v>03-02</v>
      </c>
      <c r="D109" s="226" t="str">
        <f>IF(明細!W109="","",明細!W109)</f>
        <v>Ｂ６
版</v>
      </c>
      <c r="E109" s="66" t="str">
        <f>IF(明細!B109="","",明細!B109)</f>
        <v>思想</v>
      </c>
      <c r="F109" s="10" t="str">
        <f>IF(明細!G109="",IF(明細!E109="","",明細!E109),IF(明細!E109="","",明細!E109)&amp;"
"&amp;明細!G109)</f>
        <v>環境倫理学ノート
比較思想的考察</v>
      </c>
      <c r="G109" s="11" t="str">
        <f>IF(明細!L109="","",明細!L109)&amp;IF(明細!M109="",""," 他")</f>
        <v>小坂国継著</v>
      </c>
      <c r="H109" s="23" t="str">
        <f>IF(明細!O109="","",明細!O109)</f>
        <v>ミネルビア書房</v>
      </c>
      <c r="I109" s="76">
        <f>IF(明細!R109="","",明細!R109)</f>
        <v>37700</v>
      </c>
      <c r="J109" s="192" t="str">
        <f>IF(明細!AE109="","",明細!AE109)</f>
        <v/>
      </c>
      <c r="K109" s="193" t="str">
        <f>IF(明細!AF109="","",明細!AF109)</f>
        <v/>
      </c>
      <c r="L109" s="201" t="str">
        <f>IF(明細!AG109="","",明細!AG109)</f>
        <v/>
      </c>
      <c r="M109" s="202" t="str">
        <f>IF(明細!AH109="","",明細!AH109)</f>
        <v/>
      </c>
    </row>
    <row r="110" spans="1:13" ht="39.950000000000003" customHeight="1">
      <c r="A110" s="51">
        <f t="shared" si="1"/>
        <v>109</v>
      </c>
      <c r="B110" s="55">
        <f>IF(明細!D110="","",明細!D110)</f>
        <v>110</v>
      </c>
      <c r="C110" s="56" t="str">
        <f>IF(明細!A110="","",明細!A110)</f>
        <v>09-02</v>
      </c>
      <c r="D110" s="226" t="str">
        <f>IF(明細!W110="","",明細!W110)</f>
        <v>文庫
新書</v>
      </c>
      <c r="E110" s="66" t="str">
        <f>IF(明細!B110="","",明細!B110)</f>
        <v>思想</v>
      </c>
      <c r="F110" s="10" t="str">
        <f>IF(明細!G110="",IF(明細!E110="","",明細!E110),IF(明細!E110="","",明細!E110)&amp;"
"&amp;明細!G110)</f>
        <v>環境思想とは何か
環境主義からエコロジズムへ</v>
      </c>
      <c r="G110" s="11" t="str">
        <f>IF(明細!L110="","",明細!L110)&amp;IF(明細!M110="",""," 他")</f>
        <v>松野 弘</v>
      </c>
      <c r="H110" s="23" t="str">
        <f>IF(明細!O110="","",明細!O110)</f>
        <v>筑摩書房</v>
      </c>
      <c r="I110" s="76">
        <f>IF(明細!R110="","",明細!R110)</f>
        <v>40127</v>
      </c>
      <c r="J110" s="192" t="str">
        <f>IF(明細!AE110="","",明細!AE110)</f>
        <v/>
      </c>
      <c r="K110" s="193" t="str">
        <f>IF(明細!AF110="","",明細!AF110)</f>
        <v/>
      </c>
      <c r="L110" s="201" t="str">
        <f>IF(明細!AG110="","",明細!AG110)</f>
        <v/>
      </c>
      <c r="M110" s="202" t="str">
        <f>IF(明細!AH110="","",明細!AH110)</f>
        <v/>
      </c>
    </row>
    <row r="111" spans="1:13" ht="39.950000000000003" customHeight="1">
      <c r="A111" s="51">
        <f t="shared" si="1"/>
        <v>110</v>
      </c>
      <c r="B111" s="55">
        <f>IF(明細!D111="","",明細!D111)</f>
        <v>111</v>
      </c>
      <c r="C111" s="56" t="str">
        <f>IF(明細!A111="","",明細!A111)</f>
        <v>17-19</v>
      </c>
      <c r="D111" s="226" t="str">
        <f>IF(明細!W111="","",明細!W111)</f>
        <v>Ｂ６
版</v>
      </c>
      <c r="E111" s="66" t="str">
        <f>IF(明細!B111="","",明細!B111)</f>
        <v>思想</v>
      </c>
      <c r="F111" s="10" t="str">
        <f>IF(明細!G111="",IF(明細!E111="","",明細!E111),IF(明細!E111="","",明細!E111)&amp;"
"&amp;明細!G111)</f>
        <v>論語の深意</v>
      </c>
      <c r="G111" s="11" t="str">
        <f>IF(明細!L111="","",明細!L111)&amp;IF(明細!M111="",""," 他")</f>
        <v>佐藤敏彦</v>
      </c>
      <c r="H111" s="23" t="str">
        <f>IF(明細!O111="","",明細!O111)</f>
        <v>鎌倉論語会館</v>
      </c>
      <c r="I111" s="76" t="str">
        <f>IF(明細!R111="","",明細!R111)</f>
        <v/>
      </c>
      <c r="J111" s="192" t="str">
        <f>IF(明細!AE111="","",明細!AE111)</f>
        <v/>
      </c>
      <c r="K111" s="193" t="str">
        <f>IF(明細!AF111="","",明細!AF111)</f>
        <v/>
      </c>
      <c r="L111" s="201" t="str">
        <f>IF(明細!AG111="","",明細!AG111)</f>
        <v/>
      </c>
      <c r="M111" s="202" t="str">
        <f>IF(明細!AH111="","",明細!AH111)</f>
        <v/>
      </c>
    </row>
    <row r="112" spans="1:13" ht="39.950000000000003" customHeight="1">
      <c r="A112" s="51">
        <f t="shared" si="1"/>
        <v>111</v>
      </c>
      <c r="B112" s="55">
        <f>IF(明細!D112="","",明細!D112)</f>
        <v>112</v>
      </c>
      <c r="C112" s="56" t="str">
        <f>IF(明細!A112="","",明細!A112)</f>
        <v>19-25</v>
      </c>
      <c r="D112" s="226" t="str">
        <f>IF(明細!W112="","",明細!W112)</f>
        <v>Ｂ６
版</v>
      </c>
      <c r="E112" s="66" t="str">
        <f>IF(明細!B112="","",明細!B112)</f>
        <v>芸術</v>
      </c>
      <c r="F112" s="10" t="str">
        <f>IF(明細!G112="",IF(明細!E112="","",明細!E112),IF(明細!E112="","",明細!E112)&amp;"
"&amp;明細!G112)</f>
        <v>ユーモアの極意
―文豪たちの人生点描</v>
      </c>
      <c r="G112" s="11" t="str">
        <f>IF(明細!L112="","",明細!L112)&amp;IF(明細!M112="",""," 他")</f>
        <v>中村 明</v>
      </c>
      <c r="H112" s="23" t="str">
        <f>IF(明細!O112="","",明細!O112)</f>
        <v>岩波書店</v>
      </c>
      <c r="I112" s="76">
        <f>IF(明細!R112="","",明細!R112)</f>
        <v>43515</v>
      </c>
      <c r="J112" s="192" t="str">
        <f>IF(明細!AE112="","",明細!AE112)</f>
        <v/>
      </c>
      <c r="K112" s="193" t="str">
        <f>IF(明細!AF112="","",明細!AF112)</f>
        <v/>
      </c>
      <c r="L112" s="201" t="str">
        <f>IF(明細!AG112="","",明細!AG112)</f>
        <v/>
      </c>
      <c r="M112" s="202" t="str">
        <f>IF(明細!AH112="","",明細!AH112)</f>
        <v/>
      </c>
    </row>
    <row r="113" spans="1:13" ht="39.950000000000003" customHeight="1">
      <c r="A113" s="51">
        <f t="shared" si="1"/>
        <v>112</v>
      </c>
      <c r="B113" s="55">
        <f>IF(明細!D113="","",明細!D113)</f>
        <v>113</v>
      </c>
      <c r="C113" s="56" t="str">
        <f>IF(明細!A113="","",明細!A113)</f>
        <v>19-23</v>
      </c>
      <c r="D113" s="226" t="str">
        <f>IF(明細!W113="","",明細!W113)</f>
        <v>Ｂ６
版</v>
      </c>
      <c r="E113" s="66" t="str">
        <f>IF(明細!B113="","",明細!B113)</f>
        <v>芸術</v>
      </c>
      <c r="F113" s="10" t="str">
        <f>IF(明細!G113="",IF(明細!E113="","",明細!E113),IF(明細!E113="","",明細!E113)&amp;"
"&amp;明細!G113)</f>
        <v>新訳 星の王子さま
―Ｌｅ　Ｐｅｔｉｔ　Ｐｒｉｎｃｅ</v>
      </c>
      <c r="G113" s="11" t="str">
        <f>IF(明細!L113="","",明細!L113)&amp;IF(明細!M113="",""," 他")</f>
        <v>サン＝テグジュペリ，アントワーヌ・ド〈Ｓａｉｎｔ‐Ｅｘｕｐ´ｅｒｙ，Ａｎｔｏｉｎｅ　ｄｅ〉</v>
      </c>
      <c r="H113" s="23" t="str">
        <f>IF(明細!O113="","",明細!O113)</f>
        <v>阿部出版</v>
      </c>
      <c r="I113" s="76">
        <f>IF(明細!R113="","",明細!R113)</f>
        <v>43573</v>
      </c>
      <c r="J113" s="192" t="str">
        <f>IF(明細!AE113="","",明細!AE113)</f>
        <v/>
      </c>
      <c r="K113" s="193" t="str">
        <f>IF(明細!AF113="","",明細!AF113)</f>
        <v/>
      </c>
      <c r="L113" s="201" t="str">
        <f>IF(明細!AG113="","",明細!AG113)</f>
        <v/>
      </c>
      <c r="M113" s="202" t="str">
        <f>IF(明細!AH113="","",明細!AH113)</f>
        <v/>
      </c>
    </row>
    <row r="114" spans="1:13" ht="39.950000000000003" customHeight="1">
      <c r="A114" s="51">
        <f t="shared" si="1"/>
        <v>113</v>
      </c>
      <c r="B114" s="55">
        <f>IF(明細!D114="","",明細!D114)</f>
        <v>114</v>
      </c>
      <c r="C114" s="56" t="str">
        <f>IF(明細!A114="","",明細!A114)</f>
        <v>16-03</v>
      </c>
      <c r="D114" s="226" t="str">
        <f>IF(明細!W114="","",明細!W114)</f>
        <v>文庫
新書</v>
      </c>
      <c r="E114" s="66" t="str">
        <f>IF(明細!B114="","",明細!B114)</f>
        <v>歴史</v>
      </c>
      <c r="F114" s="10" t="str">
        <f>IF(明細!G114="",IF(明細!E114="","",明細!E114),IF(明細!E114="","",明細!E114)&amp;"
"&amp;明細!G114)</f>
        <v>ニュースの"なぜ？"は世界史に学べ
日本人が知らない100の疑問</v>
      </c>
      <c r="G114" s="11" t="str">
        <f>IF(明細!L114="","",明細!L114)&amp;IF(明細!M114="",""," 他")</f>
        <v>茂木誠</v>
      </c>
      <c r="H114" s="23" t="str">
        <f>IF(明細!O114="","",明細!O114)</f>
        <v>SBｸﾘｴｲﾃｨﾌﾞ</v>
      </c>
      <c r="I114" s="76">
        <f>IF(明細!R114="","",明細!R114)</f>
        <v>42353</v>
      </c>
      <c r="J114" s="192" t="str">
        <f>IF(明細!AE114="","",明細!AE114)</f>
        <v>伊藤友悌</v>
      </c>
      <c r="K114" s="193">
        <f>IF(明細!AF114="","",明細!AF114)</f>
        <v>43258</v>
      </c>
      <c r="L114" s="201">
        <f>IF(明細!AG114="","",明細!AG114)</f>
        <v>43286</v>
      </c>
      <c r="M114" s="202">
        <f>IF(明細!AH114="","",明細!AH114)</f>
        <v>43314</v>
      </c>
    </row>
    <row r="115" spans="1:13" ht="39.950000000000003" customHeight="1">
      <c r="A115" s="51">
        <f t="shared" si="1"/>
        <v>114</v>
      </c>
      <c r="B115" s="55">
        <f>IF(明細!D115="","",明細!D115)</f>
        <v>115</v>
      </c>
      <c r="C115" s="56" t="str">
        <f>IF(明細!A115="","",明細!A115)</f>
        <v>18-24</v>
      </c>
      <c r="D115" s="226" t="str">
        <f>IF(明細!W115="","",明細!W115)</f>
        <v>Ｂ６
版</v>
      </c>
      <c r="E115" s="66" t="str">
        <f>IF(明細!B115="","",明細!B115)</f>
        <v>歴史</v>
      </c>
      <c r="F115" s="10" t="str">
        <f>IF(明細!G115="",IF(明細!E115="","",明細!E115),IF(明細!E115="","",明細!E115)&amp;"
"&amp;明細!G115)</f>
        <v>タネをまく縄文人
新科学が覆す農耕の起源</v>
      </c>
      <c r="G115" s="11" t="str">
        <f>IF(明細!L115="","",明細!L115)&amp;IF(明細!M115="",""," 他")</f>
        <v>小畑弘己</v>
      </c>
      <c r="H115" s="23" t="str">
        <f>IF(明細!O115="","",明細!O115)</f>
        <v>吉川弘文館</v>
      </c>
      <c r="I115" s="76">
        <f>IF(明細!R115="","",明細!R115)</f>
        <v>42370</v>
      </c>
      <c r="J115" s="192" t="str">
        <f>IF(明細!AE115="","",明細!AE115)</f>
        <v>栗野哲郎</v>
      </c>
      <c r="K115" s="193">
        <f>IF(明細!AF115="","",明細!AF115)</f>
        <v>43349</v>
      </c>
      <c r="L115" s="201">
        <f>IF(明細!AG115="","",明細!AG115)</f>
        <v>43377</v>
      </c>
      <c r="M115" s="202">
        <f>IF(明細!AH115="","",明細!AH115)</f>
        <v>43594</v>
      </c>
    </row>
    <row r="116" spans="1:13" ht="39.950000000000003" customHeight="1">
      <c r="A116" s="51">
        <f t="shared" si="1"/>
        <v>115</v>
      </c>
      <c r="B116" s="55">
        <f>IF(明細!D116="","",明細!D116)</f>
        <v>116</v>
      </c>
      <c r="C116" s="56" t="str">
        <f>IF(明細!A116="","",明細!A116)</f>
        <v>14-04</v>
      </c>
      <c r="D116" s="226" t="str">
        <f>IF(明細!W116="","",明細!W116)</f>
        <v>Ｂ６
版</v>
      </c>
      <c r="E116" s="66" t="str">
        <f>IF(明細!B116="","",明細!B116)</f>
        <v>歴史</v>
      </c>
      <c r="F116" s="10" t="str">
        <f>IF(明細!G116="",IF(明細!E116="","",明細!E116),IF(明細!E116="","",明細!E116)&amp;"
"&amp;明細!G116)</f>
        <v>近現代史の旅 真実を求めて
中国・韓国市場で経験したビジネスの魂の叫び</v>
      </c>
      <c r="G116" s="11" t="str">
        <f>IF(明細!L116="","",明細!L116)&amp;IF(明細!M116="",""," 他")</f>
        <v>辻本貴一</v>
      </c>
      <c r="H116" s="23" t="str">
        <f>IF(明細!O116="","",明細!O116)</f>
        <v>メトロポリタンプレス</v>
      </c>
      <c r="I116" s="76">
        <f>IF(明細!R116="","",明細!R116)</f>
        <v>41851</v>
      </c>
      <c r="J116" s="192" t="str">
        <f>IF(明細!AE116="","",明細!AE116)</f>
        <v/>
      </c>
      <c r="K116" s="193" t="str">
        <f>IF(明細!AF116="","",明細!AF116)</f>
        <v/>
      </c>
      <c r="L116" s="201" t="str">
        <f>IF(明細!AG116="","",明細!AG116)</f>
        <v/>
      </c>
      <c r="M116" s="202" t="str">
        <f>IF(明細!AH116="","",明細!AH116)</f>
        <v/>
      </c>
    </row>
    <row r="117" spans="1:13" ht="39.950000000000003" customHeight="1">
      <c r="A117" s="51">
        <f t="shared" si="1"/>
        <v>116</v>
      </c>
      <c r="B117" s="55">
        <f>IF(明細!D117="","",明細!D117)</f>
        <v>117</v>
      </c>
      <c r="C117" s="56" t="str">
        <f>IF(明細!A117="","",明細!A117)</f>
        <v>19-14</v>
      </c>
      <c r="D117" s="226" t="str">
        <f>IF(明細!W117="","",明細!W117)</f>
        <v>Ｂ６
版</v>
      </c>
      <c r="E117" s="66" t="str">
        <f>IF(明細!B117="","",明細!B117)</f>
        <v>歴史</v>
      </c>
      <c r="F117" s="10" t="str">
        <f>IF(明細!G117="",IF(明細!E117="","",明細!E117),IF(明細!E117="","",明細!E117)&amp;"
"&amp;明細!G117)</f>
        <v>１９４１決意なき開戦
1</v>
      </c>
      <c r="G117" s="11" t="str">
        <f>IF(明細!L117="","",明細!L117)&amp;IF(明細!M117="",""," 他")</f>
        <v>堀田江理</v>
      </c>
      <c r="H117" s="23" t="str">
        <f>IF(明細!O117="","",明細!O117)</f>
        <v>人文書院</v>
      </c>
      <c r="I117" s="76">
        <f>IF(明細!R117="","",明細!R117)</f>
        <v>42522</v>
      </c>
      <c r="J117" s="192" t="str">
        <f>IF(明細!AE117="","",明細!AE117)</f>
        <v>池上徹彦</v>
      </c>
      <c r="K117" s="193">
        <f>IF(明細!AF117="","",明細!AF117)</f>
        <v>43559</v>
      </c>
      <c r="L117" s="201">
        <f>IF(明細!AG117="","",明細!AG117)</f>
        <v>43653</v>
      </c>
      <c r="M117" s="202">
        <f>IF(明細!AH117="","",明細!AH117)</f>
        <v>43713</v>
      </c>
    </row>
    <row r="118" spans="1:13" ht="39.950000000000003" customHeight="1">
      <c r="A118" s="51">
        <f t="shared" si="1"/>
        <v>117</v>
      </c>
      <c r="B118" s="55">
        <f>IF(明細!D118="","",明細!D118)</f>
        <v>118</v>
      </c>
      <c r="C118" s="56" t="str">
        <f>IF(明細!A118="","",明細!A118)</f>
        <v>19-16</v>
      </c>
      <c r="D118" s="226" t="str">
        <f>IF(明細!W118="","",明細!W118)</f>
        <v>文庫
新書</v>
      </c>
      <c r="E118" s="66" t="str">
        <f>IF(明細!B118="","",明細!B118)</f>
        <v>歴史</v>
      </c>
      <c r="F118" s="10" t="str">
        <f>IF(明細!G118="",IF(明細!E118="","",明細!E118),IF(明細!E118="","",明細!E118)&amp;"
"&amp;明細!G118)</f>
        <v>昭和１６年夏の敗戦</v>
      </c>
      <c r="G118" s="11" t="str">
        <f>IF(明細!L118="","",明細!L118)&amp;IF(明細!M118="",""," 他")</f>
        <v>猪瀬直樹</v>
      </c>
      <c r="H118" s="23" t="str">
        <f>IF(明細!O118="","",明細!O118)</f>
        <v>中央公論新社</v>
      </c>
      <c r="I118" s="76">
        <f>IF(明細!R118="","",明細!R118)</f>
        <v>40330</v>
      </c>
      <c r="J118" s="192" t="str">
        <f>IF(明細!AE118="","",明細!AE118)</f>
        <v>伊藤友悌</v>
      </c>
      <c r="K118" s="193">
        <f>IF(明細!AF118="","",明細!AF118)</f>
        <v>43559</v>
      </c>
      <c r="L118" s="201">
        <f>IF(明細!AG118="","",明細!AG118)</f>
        <v>43653</v>
      </c>
      <c r="M118" s="202">
        <f>IF(明細!AH118="","",明細!AH118)</f>
        <v>43741</v>
      </c>
    </row>
    <row r="119" spans="1:13" ht="39.950000000000003" customHeight="1">
      <c r="A119" s="51">
        <f t="shared" si="1"/>
        <v>118</v>
      </c>
      <c r="B119" s="55">
        <f>IF(明細!D119="","",明細!D119)</f>
        <v>119</v>
      </c>
      <c r="C119" s="56" t="str">
        <f>IF(明細!A119="","",明細!A119)</f>
        <v>17-14</v>
      </c>
      <c r="D119" s="226" t="str">
        <f>IF(明細!W119="","",明細!W119)</f>
        <v>文庫
新書</v>
      </c>
      <c r="E119" s="66" t="str">
        <f>IF(明細!B119="","",明細!B119)</f>
        <v>歴史</v>
      </c>
      <c r="F119" s="10" t="str">
        <f>IF(明細!G119="",IF(明細!E119="","",明細!E119),IF(明細!E119="","",明細!E119)&amp;"
"&amp;明細!G119)</f>
        <v>昭和史の現場
東京をめぐる新たな謎の発見</v>
      </c>
      <c r="G119" s="11" t="str">
        <f>IF(明細!L119="","",明細!L119)&amp;IF(明細!M119="",""," 他")</f>
        <v>太田尚樹</v>
      </c>
      <c r="H119" s="23" t="str">
        <f>IF(明細!O119="","",明細!O119)</f>
        <v>青春出版社</v>
      </c>
      <c r="I119" s="76">
        <f>IF(明細!R119="","",明細!R119)</f>
        <v>42036</v>
      </c>
      <c r="J119" s="192" t="str">
        <f>IF(明細!AE119="","",明細!AE119)</f>
        <v/>
      </c>
      <c r="K119" s="193" t="str">
        <f>IF(明細!AF119="","",明細!AF119)</f>
        <v/>
      </c>
      <c r="L119" s="201" t="str">
        <f>IF(明細!AG119="","",明細!AG119)</f>
        <v/>
      </c>
      <c r="M119" s="202" t="str">
        <f>IF(明細!AH119="","",明細!AH119)</f>
        <v/>
      </c>
    </row>
    <row r="120" spans="1:13" ht="39.950000000000003" customHeight="1">
      <c r="A120" s="51">
        <f t="shared" si="1"/>
        <v>119</v>
      </c>
      <c r="B120" s="55">
        <f>IF(明細!D120="","",明細!D120)</f>
        <v>120</v>
      </c>
      <c r="C120" s="56" t="str">
        <f>IF(明細!A120="","",明細!A120)</f>
        <v>11-03</v>
      </c>
      <c r="D120" s="226" t="str">
        <f>IF(明細!W120="","",明細!W120)</f>
        <v>Ａ５
版</v>
      </c>
      <c r="E120" s="66" t="str">
        <f>IF(明細!B120="","",明細!B120)</f>
        <v>歴史</v>
      </c>
      <c r="F120" s="10" t="str">
        <f>IF(明細!G120="",IF(明細!E120="","",明細!E120),IF(明細!E120="","",明細!E120)&amp;"
"&amp;明細!G120)</f>
        <v>石が語るアンコール遺跡
岩石学からみた世界遺産</v>
      </c>
      <c r="G120" s="11" t="str">
        <f>IF(明細!L120="","",明細!L120)&amp;IF(明細!M120="",""," 他")</f>
        <v>内田 悦生 他</v>
      </c>
      <c r="H120" s="23" t="str">
        <f>IF(明細!O120="","",明細!O120)</f>
        <v>早稲田大学出版部</v>
      </c>
      <c r="I120" s="76">
        <f>IF(明細!R120="","",明細!R120)</f>
        <v>40632</v>
      </c>
      <c r="J120" s="192" t="str">
        <f>IF(明細!AE120="","",明細!AE120)</f>
        <v/>
      </c>
      <c r="K120" s="193" t="str">
        <f>IF(明細!AF120="","",明細!AF120)</f>
        <v/>
      </c>
      <c r="L120" s="201" t="str">
        <f>IF(明細!AG120="","",明細!AG120)</f>
        <v/>
      </c>
      <c r="M120" s="202" t="str">
        <f>IF(明細!AH120="","",明細!AH120)</f>
        <v/>
      </c>
    </row>
    <row r="121" spans="1:13" ht="39.950000000000003" customHeight="1">
      <c r="A121" s="51">
        <f t="shared" si="1"/>
        <v>120</v>
      </c>
      <c r="B121" s="55">
        <f>IF(明細!D121="","",明細!D121)</f>
        <v>121</v>
      </c>
      <c r="C121" s="56" t="str">
        <f>IF(明細!A121="","",明細!A121)</f>
        <v>00-06</v>
      </c>
      <c r="D121" s="226" t="str">
        <f>IF(明細!W121="","",明細!W121)</f>
        <v>Ｂ６
版</v>
      </c>
      <c r="E121" s="66" t="str">
        <f>IF(明細!B121="","",明細!B121)</f>
        <v>歴史</v>
      </c>
      <c r="F121" s="10" t="str">
        <f>IF(明細!G121="",IF(明細!E121="","",明細!E121),IF(明細!E121="","",明細!E121)&amp;"
"&amp;明細!G121)</f>
        <v>自然の権利
環境倫理の文明史</v>
      </c>
      <c r="G121" s="11" t="str">
        <f>IF(明細!L121="","",明細!L121)&amp;IF(明細!M121="",""," 他")</f>
        <v>ロデリック F．ナッシュ</v>
      </c>
      <c r="H121" s="23" t="str">
        <f>IF(明細!O121="","",明細!O121)</f>
        <v>TBSブリタニカ</v>
      </c>
      <c r="I121" s="76">
        <f>IF(明細!R121="","",明細!R121)</f>
        <v>34257</v>
      </c>
      <c r="J121" s="192" t="str">
        <f>IF(明細!AE121="","",明細!AE121)</f>
        <v/>
      </c>
      <c r="K121" s="193" t="str">
        <f>IF(明細!AF121="","",明細!AF121)</f>
        <v/>
      </c>
      <c r="L121" s="201" t="str">
        <f>IF(明細!AG121="","",明細!AG121)</f>
        <v/>
      </c>
      <c r="M121" s="202" t="str">
        <f>IF(明細!AH121="","",明細!AH121)</f>
        <v/>
      </c>
    </row>
    <row r="122" spans="1:13" ht="39.950000000000003" customHeight="1">
      <c r="A122" s="51">
        <f t="shared" si="1"/>
        <v>121</v>
      </c>
      <c r="B122" s="55">
        <f>IF(明細!D122="","",明細!D122)</f>
        <v>122</v>
      </c>
      <c r="C122" s="56" t="str">
        <f>IF(明細!A122="","",明細!A122)</f>
        <v>18-21</v>
      </c>
      <c r="D122" s="226" t="str">
        <f>IF(明細!W122="","",明細!W122)</f>
        <v>文庫
新書</v>
      </c>
      <c r="E122" s="66" t="str">
        <f>IF(明細!B122="","",明細!B122)</f>
        <v>歴史</v>
      </c>
      <c r="F122" s="10" t="str">
        <f>IF(明細!G122="",IF(明細!E122="","",明細!E122),IF(明細!E122="","",明細!E122)&amp;"
"&amp;明細!G122)</f>
        <v>人はどのように鉄を作ってきたか
4000年の歴史と製鉄の原理</v>
      </c>
      <c r="G122" s="11" t="str">
        <f>IF(明細!L122="","",明細!L122)&amp;IF(明細!M122="",""," 他")</f>
        <v>永田和宏</v>
      </c>
      <c r="H122" s="23" t="str">
        <f>IF(明細!O122="","",明細!O122)</f>
        <v>講談社</v>
      </c>
      <c r="I122" s="76">
        <f>IF(明細!R122="","",明細!R122)</f>
        <v>42856</v>
      </c>
      <c r="J122" s="192" t="str">
        <f>IF(明細!AE122="","",明細!AE122)</f>
        <v>大森弘一郎</v>
      </c>
      <c r="K122" s="193">
        <f>IF(明細!AF122="","",明細!AF122)</f>
        <v>43349</v>
      </c>
      <c r="L122" s="201">
        <f>IF(明細!AG122="","",明細!AG122)</f>
        <v>43377</v>
      </c>
      <c r="M122" s="202" t="str">
        <f>IF(明細!AH122="","",明細!AH122)</f>
        <v/>
      </c>
    </row>
    <row r="123" spans="1:13" ht="39.950000000000003" customHeight="1">
      <c r="A123" s="51">
        <f t="shared" si="1"/>
        <v>122</v>
      </c>
      <c r="B123" s="55">
        <f>IF(明細!D123="","",明細!D123)</f>
        <v>123</v>
      </c>
      <c r="C123" s="56" t="str">
        <f>IF(明細!A123="","",明細!A123)</f>
        <v>C2-01</v>
      </c>
      <c r="D123" s="226" t="str">
        <f>IF(明細!W123="","",明細!W123)</f>
        <v>Ｂ６
版</v>
      </c>
      <c r="E123" s="66" t="str">
        <f>IF(明細!B123="","",明細!B123)</f>
        <v>地誌</v>
      </c>
      <c r="F123" s="10" t="str">
        <f>IF(明細!G123="",IF(明細!E123="","",明細!E123),IF(明細!E123="","",明細!E123)&amp;"
"&amp;明細!G123)</f>
        <v>関東全図
地方図　1:500,000</v>
      </c>
      <c r="G123" s="11" t="str">
        <f>IF(明細!L123="","",明細!L123)&amp;IF(明細!M123="",""," 他")</f>
        <v/>
      </c>
      <c r="H123" s="23" t="str">
        <f>IF(明細!O123="","",明細!O123)</f>
        <v>昭文社</v>
      </c>
      <c r="I123" s="76">
        <f>IF(明細!R123="","",明細!R123)</f>
        <v>42309</v>
      </c>
      <c r="J123" s="192" t="str">
        <f>IF(明細!AE123="","",明細!AE123)</f>
        <v/>
      </c>
      <c r="K123" s="193" t="str">
        <f>IF(明細!AF123="","",明細!AF123)</f>
        <v/>
      </c>
      <c r="L123" s="201" t="str">
        <f>IF(明細!AG123="","",明細!AG123)</f>
        <v/>
      </c>
      <c r="M123" s="202" t="str">
        <f>IF(明細!AH123="","",明細!AH123)</f>
        <v/>
      </c>
    </row>
    <row r="124" spans="1:13" ht="39.950000000000003" customHeight="1">
      <c r="A124" s="51">
        <f t="shared" si="1"/>
        <v>123</v>
      </c>
      <c r="B124" s="55">
        <f>IF(明細!D124="","",明細!D124)</f>
        <v>124</v>
      </c>
      <c r="C124" s="56" t="str">
        <f>IF(明細!A124="","",明細!A124)</f>
        <v>C2-02</v>
      </c>
      <c r="D124" s="226" t="str">
        <f>IF(明細!W124="","",明細!W124)</f>
        <v>大版
変形</v>
      </c>
      <c r="E124" s="66" t="str">
        <f>IF(明細!B124="","",明細!B124)</f>
        <v>地誌</v>
      </c>
      <c r="F124" s="10" t="str">
        <f>IF(明細!G124="",IF(明細!E124="","",明細!E124),IF(明細!E124="","",明細!E124)&amp;"
"&amp;明細!G124)</f>
        <v xml:space="preserve">富士山散策絵図
ぐるり一周２００キロ </v>
      </c>
      <c r="G124" s="11" t="str">
        <f>IF(明細!L124="","",明細!L124)&amp;IF(明細!M124="",""," 他")</f>
        <v/>
      </c>
      <c r="H124" s="23" t="str">
        <f>IF(明細!O124="","",明細!O124)</f>
        <v>アトリエ７７</v>
      </c>
      <c r="I124" s="76">
        <f>IF(明細!R124="","",明細!R124)</f>
        <v>36312</v>
      </c>
      <c r="J124" s="192" t="str">
        <f>IF(明細!AE124="","",明細!AE124)</f>
        <v/>
      </c>
      <c r="K124" s="193" t="str">
        <f>IF(明細!AF124="","",明細!AF124)</f>
        <v/>
      </c>
      <c r="L124" s="201" t="str">
        <f>IF(明細!AG124="","",明細!AG124)</f>
        <v/>
      </c>
      <c r="M124" s="202" t="str">
        <f>IF(明細!AH124="","",明細!AH124)</f>
        <v/>
      </c>
    </row>
    <row r="125" spans="1:13" ht="39.950000000000003" customHeight="1">
      <c r="A125" s="51">
        <f t="shared" si="1"/>
        <v>124</v>
      </c>
      <c r="B125" s="55">
        <f>IF(明細!D125="","",明細!D125)</f>
        <v>125</v>
      </c>
      <c r="C125" s="56" t="str">
        <f>IF(明細!A125="","",明細!A125)</f>
        <v>00-21</v>
      </c>
      <c r="D125" s="226" t="str">
        <f>IF(明細!W125="","",明細!W125)</f>
        <v>文庫
新書</v>
      </c>
      <c r="E125" s="66" t="str">
        <f>IF(明細!B125="","",明細!B125)</f>
        <v>地誌</v>
      </c>
      <c r="F125" s="10" t="str">
        <f>IF(明細!G125="",IF(明細!E125="","",明細!E125),IF(明細!E125="","",明細!E125)&amp;"
"&amp;明細!G125)</f>
        <v>セブン・イヤーズ・イン・チベット
チベットの七年</v>
      </c>
      <c r="G125" s="11" t="str">
        <f>IF(明細!L125="","",明細!L125)&amp;IF(明細!M125="",""," 他")</f>
        <v>ﾊｲﾝﾘﾋ･ﾊﾗｰ</v>
      </c>
      <c r="H125" s="23" t="str">
        <f>IF(明細!O125="","",明細!O125)</f>
        <v>角川書店</v>
      </c>
      <c r="I125" s="76">
        <f>IF(明細!R125="","",明細!R125)</f>
        <v>35759</v>
      </c>
      <c r="J125" s="192" t="str">
        <f>IF(明細!AE125="","",明細!AE125)</f>
        <v/>
      </c>
      <c r="K125" s="193" t="str">
        <f>IF(明細!AF125="","",明細!AF125)</f>
        <v/>
      </c>
      <c r="L125" s="201" t="str">
        <f>IF(明細!AG125="","",明細!AG125)</f>
        <v/>
      </c>
      <c r="M125" s="202" t="str">
        <f>IF(明細!AH125="","",明細!AH125)</f>
        <v/>
      </c>
    </row>
    <row r="126" spans="1:13" ht="39.950000000000003" customHeight="1">
      <c r="A126" s="51">
        <f t="shared" si="1"/>
        <v>125</v>
      </c>
      <c r="B126" s="55">
        <f>IF(明細!D126="","",明細!D126)</f>
        <v>126</v>
      </c>
      <c r="C126" s="56" t="str">
        <f>IF(明細!A126="","",明細!A126)</f>
        <v>13-01</v>
      </c>
      <c r="D126" s="226" t="str">
        <f>IF(明細!W126="","",明細!W126)</f>
        <v>Ｂ６
版</v>
      </c>
      <c r="E126" s="66" t="str">
        <f>IF(明細!B126="","",明細!B126)</f>
        <v>地誌</v>
      </c>
      <c r="F126" s="10" t="str">
        <f>IF(明細!G126="",IF(明細!E126="","",明細!E126),IF(明細!E126="","",明細!E126)&amp;"
"&amp;明細!G126)</f>
        <v>現代ブータンを知るための60章</v>
      </c>
      <c r="G126" s="11" t="str">
        <f>IF(明細!L126="","",明細!L126)&amp;IF(明細!M126="",""," 他")</f>
        <v>平山修一</v>
      </c>
      <c r="H126" s="23" t="str">
        <f>IF(明細!O126="","",明細!O126)</f>
        <v>明石書房</v>
      </c>
      <c r="I126" s="76">
        <f>IF(明細!R126="","",明細!R126)</f>
        <v>38457</v>
      </c>
      <c r="J126" s="192" t="str">
        <f>IF(明細!AE126="","",明細!AE126)</f>
        <v/>
      </c>
      <c r="K126" s="193" t="str">
        <f>IF(明細!AF126="","",明細!AF126)</f>
        <v/>
      </c>
      <c r="L126" s="201" t="str">
        <f>IF(明細!AG126="","",明細!AG126)</f>
        <v/>
      </c>
      <c r="M126" s="202" t="str">
        <f>IF(明細!AH126="","",明細!AH126)</f>
        <v/>
      </c>
    </row>
    <row r="127" spans="1:13" ht="39.950000000000003" customHeight="1">
      <c r="A127" s="51">
        <f t="shared" si="1"/>
        <v>126</v>
      </c>
      <c r="B127" s="55">
        <f>IF(明細!D127="","",明細!D127)</f>
        <v>127</v>
      </c>
      <c r="C127" s="56" t="str">
        <f>IF(明細!A127="","",明細!A127)</f>
        <v>14-03</v>
      </c>
      <c r="D127" s="226" t="str">
        <f>IF(明細!W127="","",明細!W127)</f>
        <v>Ｂ６
版</v>
      </c>
      <c r="E127" s="66" t="str">
        <f>IF(明細!B127="","",明細!B127)</f>
        <v>地誌</v>
      </c>
      <c r="F127" s="10" t="str">
        <f>IF(明細!G127="",IF(明細!E127="","",明細!E127),IF(明細!E127="","",明細!E127)&amp;"
"&amp;明細!G127)</f>
        <v>幸福の国と呼ばれて
ブータンの知性が語るGNH(国民総幸福)</v>
      </c>
      <c r="G127" s="11" t="str">
        <f>IF(明細!L127="","",明細!L127)&amp;IF(明細!M127="",""," 他")</f>
        <v>キンレイ・ドルジ</v>
      </c>
      <c r="H127" s="23" t="str">
        <f>IF(明細!O127="","",明細!O127)</f>
        <v>コモンズ</v>
      </c>
      <c r="I127" s="76">
        <f>IF(明細!R127="","",明細!R127)</f>
        <v>41825</v>
      </c>
      <c r="J127" s="192" t="str">
        <f>IF(明細!AE127="","",明細!AE127)</f>
        <v>井上哲夫</v>
      </c>
      <c r="K127" s="193">
        <f>IF(明細!AF127="","",明細!AF127)</f>
        <v>43286</v>
      </c>
      <c r="L127" s="201">
        <f>IF(明細!AG127="","",明細!AG127)</f>
        <v>43314</v>
      </c>
      <c r="M127" s="202">
        <f>IF(明細!AH127="","",明細!AH127)</f>
        <v>43314</v>
      </c>
    </row>
    <row r="128" spans="1:13" ht="39.950000000000003" customHeight="1">
      <c r="A128" s="51">
        <f t="shared" si="1"/>
        <v>127</v>
      </c>
      <c r="B128" s="55">
        <f>IF(明細!D128="","",明細!D128)</f>
        <v>128</v>
      </c>
      <c r="C128" s="56" t="str">
        <f>IF(明細!A128="","",明細!A128)</f>
        <v>15-08</v>
      </c>
      <c r="D128" s="226" t="str">
        <f>IF(明細!W128="","",明細!W128)</f>
        <v>Ａ５
版</v>
      </c>
      <c r="E128" s="66" t="str">
        <f>IF(明細!B128="","",明細!B128)</f>
        <v>地誌</v>
      </c>
      <c r="F128" s="10" t="str">
        <f>IF(明細!G128="",IF(明細!E128="","",明細!E128),IF(明細!E128="","",明細!E128)&amp;"
"&amp;明細!G128)</f>
        <v>ネパールに学校をつくる
協力隊OBの教育支援35年</v>
      </c>
      <c r="G128" s="11" t="str">
        <f>IF(明細!L128="","",明細!L128)&amp;IF(明細!M128="",""," 他")</f>
        <v>酒井治孝</v>
      </c>
      <c r="H128" s="23" t="str">
        <f>IF(明細!O128="","",明細!O128)</f>
        <v>東海大学出版部</v>
      </c>
      <c r="I128" s="76">
        <f>IF(明細!R128="","",明細!R128)</f>
        <v>42348</v>
      </c>
      <c r="J128" s="192" t="str">
        <f>IF(明細!AE128="","",明細!AE128)</f>
        <v/>
      </c>
      <c r="K128" s="193" t="str">
        <f>IF(明細!AF128="","",明細!AF128)</f>
        <v/>
      </c>
      <c r="L128" s="201" t="str">
        <f>IF(明細!AG128="","",明細!AG128)</f>
        <v/>
      </c>
      <c r="M128" s="202" t="str">
        <f>IF(明細!AH128="","",明細!AH128)</f>
        <v/>
      </c>
    </row>
    <row r="129" spans="1:13" ht="39.950000000000003" customHeight="1">
      <c r="A129" s="51">
        <f t="shared" si="1"/>
        <v>128</v>
      </c>
      <c r="B129" s="55">
        <f>IF(明細!D129="","",明細!D129)</f>
        <v>129</v>
      </c>
      <c r="C129" s="56" t="str">
        <f>IF(明細!A129="","",明細!A129)</f>
        <v>11-02</v>
      </c>
      <c r="D129" s="226" t="str">
        <f>IF(明細!W129="","",明細!W129)</f>
        <v>Ａ５
版</v>
      </c>
      <c r="E129" s="66" t="str">
        <f>IF(明細!B129="","",明細!B129)</f>
        <v>地誌</v>
      </c>
      <c r="F129" s="10" t="str">
        <f>IF(明細!G129="",IF(明細!E129="","",明細!E129),IF(明細!E129="","",明細!E129)&amp;"
"&amp;明細!G129)</f>
        <v>世界一空が美しい大陸
南極の図鑑</v>
      </c>
      <c r="G129" s="11" t="str">
        <f>IF(明細!L129="","",明細!L129)&amp;IF(明細!M129="",""," 他")</f>
        <v>武田康雄&lt;文・写真&gt;</v>
      </c>
      <c r="H129" s="23" t="str">
        <f>IF(明細!O129="","",明細!O129)</f>
        <v>草思社</v>
      </c>
      <c r="I129" s="76">
        <f>IF(明細!R129="","",明細!R129)</f>
        <v>40392</v>
      </c>
      <c r="J129" s="192" t="str">
        <f>IF(明細!AE129="","",明細!AE129)</f>
        <v>谷井一彦</v>
      </c>
      <c r="K129" s="193">
        <f>IF(明細!AF129="","",明細!AF129)</f>
        <v>43076</v>
      </c>
      <c r="L129" s="201">
        <f>IF(明細!AG129="","",明細!AG129)</f>
        <v>43167</v>
      </c>
      <c r="M129" s="202">
        <f>IF(明細!AH129="","",明細!AH129)</f>
        <v>43237</v>
      </c>
    </row>
    <row r="130" spans="1:13" ht="39.950000000000003" customHeight="1">
      <c r="A130" s="51">
        <f t="shared" si="1"/>
        <v>129</v>
      </c>
      <c r="B130" s="55">
        <f>IF(明細!D130="","",明細!D130)</f>
        <v>130</v>
      </c>
      <c r="C130" s="56" t="str">
        <f>IF(明細!A130="","",明細!A130)</f>
        <v>C2-03</v>
      </c>
      <c r="D130" s="226" t="str">
        <f>IF(明細!W130="","",明細!W130)</f>
        <v>Ａ５
版</v>
      </c>
      <c r="E130" s="66" t="str">
        <f>IF(明細!B130="","",明細!B130)</f>
        <v>地誌</v>
      </c>
      <c r="F130" s="10" t="str">
        <f>IF(明細!G130="",IF(明細!E130="","",明細!E130),IF(明細!E130="","",明細!E130)&amp;"
"&amp;明細!G130)</f>
        <v>日本海洋地図1:4,500,000
東西南北日本がひと目でわかる 全離島を1図に収録!海底の様子をﾘｱﾙに再現!立体表現+海底地形名</v>
      </c>
      <c r="G130" s="11" t="str">
        <f>IF(明細!L130="","",明細!L130)&amp;IF(明細!M130="",""," 他")</f>
        <v/>
      </c>
      <c r="H130" s="23" t="str">
        <f>IF(明細!O130="","",明細!O130)</f>
        <v>昭文社</v>
      </c>
      <c r="I130" s="76">
        <f>IF(明細!R130="","",明細!R130)</f>
        <v>40603</v>
      </c>
      <c r="J130" s="192" t="str">
        <f>IF(明細!AE130="","",明細!AE130)</f>
        <v/>
      </c>
      <c r="K130" s="193" t="str">
        <f>IF(明細!AF130="","",明細!AF130)</f>
        <v/>
      </c>
      <c r="L130" s="201" t="str">
        <f>IF(明細!AG130="","",明細!AG130)</f>
        <v/>
      </c>
      <c r="M130" s="202" t="str">
        <f>IF(明細!AH130="","",明細!AH130)</f>
        <v/>
      </c>
    </row>
    <row r="131" spans="1:13" ht="39.950000000000003" customHeight="1">
      <c r="A131" s="51">
        <f t="shared" ref="A131:A194" si="2">IF(F131="","",ROW()-ROW(A$1))</f>
        <v>130</v>
      </c>
      <c r="B131" s="55">
        <f>IF(明細!D131="","",明細!D131)</f>
        <v>131</v>
      </c>
      <c r="C131" s="143" t="str">
        <f>IF(明細!A131="","",明細!A131)</f>
        <v>11-06</v>
      </c>
      <c r="D131" s="227" t="str">
        <f>IF(明細!W131="","",明細!W131)</f>
        <v>Ａ５
版</v>
      </c>
      <c r="E131" s="144" t="str">
        <f>IF(明細!B131="","",明細!B131)</f>
        <v>地誌</v>
      </c>
      <c r="F131" s="10" t="str">
        <f>IF(明細!G131="",IF(明細!E131="","",明細!E131),IF(明細!E131="","",明細!E131)&amp;"
"&amp;明細!G131)</f>
        <v>ブータンの花&lt;新版&gt;</v>
      </c>
      <c r="G131" s="145" t="str">
        <f>IF(明細!L131="","",明細!L131)&amp;IF(明細!M131="",""," 他")</f>
        <v>中尾佐助 西岡京治著</v>
      </c>
      <c r="H131" s="146" t="str">
        <f>IF(明細!O131="","",明細!O131)</f>
        <v>北海道大学出版会</v>
      </c>
      <c r="I131" s="147">
        <f>IF(明細!R131="","",明細!R131)</f>
        <v>40887</v>
      </c>
      <c r="J131" s="192" t="str">
        <f>IF(明細!AE131="","",明細!AE131)</f>
        <v/>
      </c>
      <c r="K131" s="193" t="str">
        <f>IF(明細!AF131="","",明細!AF131)</f>
        <v/>
      </c>
      <c r="L131" s="201" t="str">
        <f>IF(明細!AG131="","",明細!AG131)</f>
        <v/>
      </c>
      <c r="M131" s="202" t="str">
        <f>IF(明細!AH131="","",明細!AH131)</f>
        <v/>
      </c>
    </row>
    <row r="132" spans="1:13" ht="39.950000000000003" customHeight="1">
      <c r="A132" s="51">
        <f t="shared" si="2"/>
        <v>131</v>
      </c>
      <c r="B132" s="55">
        <f>IF(明細!D132="","",明細!D132)</f>
        <v>132</v>
      </c>
      <c r="C132" s="143" t="str">
        <f>IF(明細!A132="","",明細!A132)</f>
        <v>03-04</v>
      </c>
      <c r="D132" s="227" t="str">
        <f>IF(明細!W132="","",明細!W132)</f>
        <v>Ｂ６
版</v>
      </c>
      <c r="E132" s="144" t="str">
        <f>IF(明細!B132="","",明細!B132)</f>
        <v>地誌</v>
      </c>
      <c r="F132" s="10" t="str">
        <f>IF(明細!G132="",IF(明細!E132="","",明細!E132),IF(明細!E132="","",明細!E132)&amp;"
"&amp;明細!G132)</f>
        <v>ぼくらの村にアンズが実った
中国・植林プロジェクトの１０年</v>
      </c>
      <c r="G132" s="148" t="str">
        <f>IF(明細!L132="","",明細!L132)&amp;IF(明細!M132="",""," 他")</f>
        <v>高見邦雄</v>
      </c>
      <c r="H132" s="146" t="str">
        <f>IF(明細!O132="","",明細!O132)</f>
        <v>日本経済新聞</v>
      </c>
      <c r="I132" s="147">
        <f>IF(明細!R132="","",明細!R132)</f>
        <v>37761</v>
      </c>
      <c r="J132" s="192" t="str">
        <f>IF(明細!AE132="","",明細!AE132)</f>
        <v/>
      </c>
      <c r="K132" s="193" t="str">
        <f>IF(明細!AF132="","",明細!AF132)</f>
        <v/>
      </c>
      <c r="L132" s="201" t="str">
        <f>IF(明細!AG132="","",明細!AG132)</f>
        <v/>
      </c>
      <c r="M132" s="202" t="str">
        <f>IF(明細!AH132="","",明細!AH132)</f>
        <v/>
      </c>
    </row>
    <row r="133" spans="1:13" ht="39.950000000000003" customHeight="1">
      <c r="A133" s="51">
        <f t="shared" si="2"/>
        <v>132</v>
      </c>
      <c r="B133" s="55">
        <f>IF(明細!D133="","",明細!D133)</f>
        <v>133</v>
      </c>
      <c r="C133" s="56" t="str">
        <f>IF(明細!A133="","",明細!A133)</f>
        <v>B3-01</v>
      </c>
      <c r="D133" s="226" t="str">
        <f>IF(明細!W133="","",明細!W133)</f>
        <v>Ａ５
版</v>
      </c>
      <c r="E133" s="66" t="str">
        <f>IF(明細!B133="","",明細!B133)</f>
        <v>地誌</v>
      </c>
      <c r="F133" s="10" t="str">
        <f>IF(明細!G133="",IF(明細!E133="","",明細!E133),IF(明細!E133="","",明細!E133)&amp;"
"&amp;明細!G133)</f>
        <v>水と緑と生き物たち
境川斜面緑地動植物総合調査報告書第二集</v>
      </c>
      <c r="G133" s="11" t="str">
        <f>IF(明細!L133="","",明細!L133)&amp;IF(明細!M133="",""," 他")</f>
        <v>境川斜面緑地を守る会</v>
      </c>
      <c r="H133" s="23" t="str">
        <f>IF(明細!O133="","",明細!O133)</f>
        <v/>
      </c>
      <c r="I133" s="76">
        <f>IF(明細!R133="","",明細!R133)</f>
        <v>35582</v>
      </c>
      <c r="J133" s="192" t="str">
        <f>IF(明細!AE133="","",明細!AE133)</f>
        <v/>
      </c>
      <c r="K133" s="193" t="str">
        <f>IF(明細!AF133="","",明細!AF133)</f>
        <v/>
      </c>
      <c r="L133" s="201" t="str">
        <f>IF(明細!AG133="","",明細!AG133)</f>
        <v/>
      </c>
      <c r="M133" s="202" t="str">
        <f>IF(明細!AH133="","",明細!AH133)</f>
        <v/>
      </c>
    </row>
    <row r="134" spans="1:13" ht="39.950000000000003" customHeight="1">
      <c r="A134" s="51">
        <f t="shared" si="2"/>
        <v>133</v>
      </c>
      <c r="B134" s="55">
        <f>IF(明細!D134="","",明細!D134)</f>
        <v>134</v>
      </c>
      <c r="C134" s="56" t="str">
        <f>IF(明細!A134="","",明細!A134)</f>
        <v>B3-02</v>
      </c>
      <c r="D134" s="226" t="str">
        <f>IF(明細!W134="","",明細!W134)</f>
        <v>大版
変形</v>
      </c>
      <c r="E134" s="66" t="str">
        <f>IF(明細!B134="","",明細!B134)</f>
        <v>地誌</v>
      </c>
      <c r="F134" s="10" t="str">
        <f>IF(明細!G134="",IF(明細!E134="","",明細!E134),IF(明細!E134="","",明細!E134)&amp;"
"&amp;明細!G134)</f>
        <v>善行雑学大学
放射線を可視化する</v>
      </c>
      <c r="G134" s="11" t="str">
        <f>IF(明細!L134="","",明細!L134)&amp;IF(明細!M134="",""," 他")</f>
        <v>善行雑学大学 他</v>
      </c>
      <c r="H134" s="23" t="str">
        <f>IF(明細!O134="","",明細!O134)</f>
        <v>善行雑学大学</v>
      </c>
      <c r="I134" s="76">
        <f>IF(明細!R134="","",明細!R134)</f>
        <v>42155</v>
      </c>
      <c r="J134" s="192" t="str">
        <f>IF(明細!AE134="","",明細!AE134)</f>
        <v/>
      </c>
      <c r="K134" s="193" t="str">
        <f>IF(明細!AF134="","",明細!AF134)</f>
        <v/>
      </c>
      <c r="L134" s="201" t="str">
        <f>IF(明細!AG134="","",明細!AG134)</f>
        <v/>
      </c>
      <c r="M134" s="202" t="str">
        <f>IF(明細!AH134="","",明細!AH134)</f>
        <v/>
      </c>
    </row>
    <row r="135" spans="1:13" ht="39.950000000000003" customHeight="1">
      <c r="A135" s="51">
        <f t="shared" si="2"/>
        <v>134</v>
      </c>
      <c r="B135" s="55">
        <f>IF(明細!D135="","",明細!D135)</f>
        <v>135</v>
      </c>
      <c r="C135" s="56" t="str">
        <f>IF(明細!A135="","",明細!A135)</f>
        <v>B4-01</v>
      </c>
      <c r="D135" s="226" t="str">
        <f>IF(明細!W135="","",明細!W135)</f>
        <v>大版
変形</v>
      </c>
      <c r="E135" s="66" t="str">
        <f>IF(明細!B135="","",明細!B135)</f>
        <v>地誌</v>
      </c>
      <c r="F135" s="10" t="str">
        <f>IF(明細!G135="",IF(明細!E135="","",明細!E135),IF(明細!E135="","",明細!E135)&amp;"
"&amp;明細!G135)</f>
        <v>やまの自然
やまの自然学研究会 研究報告書第8号
2017年10号</v>
      </c>
      <c r="G135" s="11" t="str">
        <f>IF(明細!L135="","",明細!L135)&amp;IF(明細!M135="",""," 他")</f>
        <v>やまの自然学研究会(日本山岳会) 編集人:三井悟</v>
      </c>
      <c r="H135" s="23" t="str">
        <f>IF(明細!O135="","",明細!O135)</f>
        <v>やまの自然学研究会 発行人:源原重行</v>
      </c>
      <c r="I135" s="76">
        <f>IF(明細!R135="","",明細!R135)</f>
        <v>43039</v>
      </c>
      <c r="J135" s="192" t="str">
        <f>IF(明細!AE135="","",明細!AE135)</f>
        <v/>
      </c>
      <c r="K135" s="193" t="str">
        <f>IF(明細!AF135="","",明細!AF135)</f>
        <v/>
      </c>
      <c r="L135" s="201" t="str">
        <f>IF(明細!AG135="","",明細!AG135)</f>
        <v/>
      </c>
      <c r="M135" s="202" t="str">
        <f>IF(明細!AH135="","",明細!AH135)</f>
        <v/>
      </c>
    </row>
    <row r="136" spans="1:13" ht="39.950000000000003" customHeight="1">
      <c r="A136" s="51">
        <f t="shared" si="2"/>
        <v>135</v>
      </c>
      <c r="B136" s="55">
        <f>IF(明細!D136="","",明細!D136)</f>
        <v>136</v>
      </c>
      <c r="C136" s="56" t="str">
        <f>IF(明細!A136="","",明細!A136)</f>
        <v>C2-04</v>
      </c>
      <c r="D136" s="226" t="str">
        <f>IF(明細!W136="","",明細!W136)</f>
        <v>Ａ５
版</v>
      </c>
      <c r="E136" s="66" t="str">
        <f>IF(明細!B136="","",明細!B136)</f>
        <v>地誌</v>
      </c>
      <c r="F136" s="10" t="str">
        <f>IF(明細!G136="",IF(明細!E136="","",明細!E136),IF(明細!E136="","",明細!E136)&amp;"
"&amp;明細!G136)</f>
        <v>ﾜｲﾄﾞ版 日本地図 Wide 1:1,600,000</v>
      </c>
      <c r="G136" s="11" t="str">
        <f>IF(明細!L136="","",明細!L136)&amp;IF(明細!M136="",""," 他")</f>
        <v/>
      </c>
      <c r="H136" s="23" t="str">
        <f>IF(明細!O136="","",明細!O136)</f>
        <v>昭文社</v>
      </c>
      <c r="I136" s="76" t="str">
        <f>IF(明細!R136="","",明細!R136)</f>
        <v/>
      </c>
      <c r="J136" s="192" t="str">
        <f>IF(明細!AE136="","",明細!AE136)</f>
        <v/>
      </c>
      <c r="K136" s="193" t="str">
        <f>IF(明細!AF136="","",明細!AF136)</f>
        <v/>
      </c>
      <c r="L136" s="201" t="str">
        <f>IF(明細!AG136="","",明細!AG136)</f>
        <v/>
      </c>
      <c r="M136" s="202" t="str">
        <f>IF(明細!AH136="","",明細!AH136)</f>
        <v/>
      </c>
    </row>
    <row r="137" spans="1:13" ht="39.950000000000003" customHeight="1">
      <c r="A137" s="51">
        <f t="shared" si="2"/>
        <v>136</v>
      </c>
      <c r="B137" s="55">
        <f>IF(明細!D137="","",明細!D137)</f>
        <v>137</v>
      </c>
      <c r="C137" s="56" t="str">
        <f>IF(明細!A137="","",明細!A137)</f>
        <v>C2-05</v>
      </c>
      <c r="D137" s="226" t="str">
        <f>IF(明細!W137="","",明細!W137)</f>
        <v>Ａ５
版</v>
      </c>
      <c r="E137" s="66" t="str">
        <f>IF(明細!B137="","",明細!B137)</f>
        <v>地誌</v>
      </c>
      <c r="F137" s="10" t="str">
        <f>IF(明細!G137="",IF(明細!E137="","",明細!E137),IF(明細!E137="","",明細!E137)&amp;"
"&amp;明細!G137)</f>
        <v>ﾜｲﾄﾞ版 世界地図 ﾒｶﾙﾄ図法 1:40,000,000
国旗入り　正しい方位がわかる</v>
      </c>
      <c r="G137" s="11" t="str">
        <f>IF(明細!L137="","",明細!L137)&amp;IF(明細!M137="",""," 他")</f>
        <v/>
      </c>
      <c r="H137" s="23" t="str">
        <f>IF(明細!O137="","",明細!O137)</f>
        <v>昭文社</v>
      </c>
      <c r="I137" s="76" t="str">
        <f>IF(明細!R137="","",明細!R137)</f>
        <v/>
      </c>
      <c r="J137" s="192" t="str">
        <f>IF(明細!AE137="","",明細!AE137)</f>
        <v/>
      </c>
      <c r="K137" s="193" t="str">
        <f>IF(明細!AF137="","",明細!AF137)</f>
        <v/>
      </c>
      <c r="L137" s="201" t="str">
        <f>IF(明細!AG137="","",明細!AG137)</f>
        <v/>
      </c>
      <c r="M137" s="202" t="str">
        <f>IF(明細!AH137="","",明細!AH137)</f>
        <v/>
      </c>
    </row>
    <row r="138" spans="1:13" ht="39.950000000000003" customHeight="1">
      <c r="A138" s="51">
        <f t="shared" si="2"/>
        <v>137</v>
      </c>
      <c r="B138" s="55">
        <f>IF(明細!D138="","",明細!D138)</f>
        <v>138</v>
      </c>
      <c r="C138" s="56" t="str">
        <f>IF(明細!A138="","",明細!A138)</f>
        <v>C2-06</v>
      </c>
      <c r="D138" s="226" t="str">
        <f>IF(明細!W138="","",明細!W138)</f>
        <v>Ａ５
版</v>
      </c>
      <c r="E138" s="66" t="str">
        <f>IF(明細!B138="","",明細!B138)</f>
        <v>地誌</v>
      </c>
      <c r="F138" s="10" t="str">
        <f>IF(明細!G138="",IF(明細!E138="","",明細!E138),IF(明細!E138="","",明細!E138)&amp;"
"&amp;明細!G138)</f>
        <v>世界地方図 東アジア
世界全図・世界地図帳シリーズ　総図</v>
      </c>
      <c r="G138" s="11" t="str">
        <f>IF(明細!L138="","",明細!L138)&amp;IF(明細!M138="",""," 他")</f>
        <v/>
      </c>
      <c r="H138" s="23" t="str">
        <f>IF(明細!O138="","",明細!O138)</f>
        <v>昭文社</v>
      </c>
      <c r="I138" s="76" t="str">
        <f>IF(明細!R138="","",明細!R138)</f>
        <v/>
      </c>
      <c r="J138" s="192" t="str">
        <f>IF(明細!AE138="","",明細!AE138)</f>
        <v/>
      </c>
      <c r="K138" s="193" t="str">
        <f>IF(明細!AF138="","",明細!AF138)</f>
        <v/>
      </c>
      <c r="L138" s="201" t="str">
        <f>IF(明細!AG138="","",明細!AG138)</f>
        <v/>
      </c>
      <c r="M138" s="202" t="str">
        <f>IF(明細!AH138="","",明細!AH138)</f>
        <v/>
      </c>
    </row>
    <row r="139" spans="1:13" ht="39.950000000000003" customHeight="1">
      <c r="A139" s="51">
        <f t="shared" si="2"/>
        <v>138</v>
      </c>
      <c r="B139" s="55">
        <f>IF(明細!D139="","",明細!D139)</f>
        <v>139</v>
      </c>
      <c r="C139" s="56" t="str">
        <f>IF(明細!A139="","",明細!A139)</f>
        <v>18-04</v>
      </c>
      <c r="D139" s="226" t="str">
        <f>IF(明細!W139="","",明細!W139)</f>
        <v>Ｂ６
版</v>
      </c>
      <c r="E139" s="66" t="str">
        <f>IF(明細!B139="","",明細!B139)</f>
        <v>政経</v>
      </c>
      <c r="F139" s="10" t="str">
        <f>IF(明細!G139="",IF(明細!E139="","",明細!E139),IF(明細!E139="","",明細!E139)&amp;"
"&amp;明細!G139)</f>
        <v>マスコミはなぜここまで反日なのか
日本覚醒の桎梏！</v>
      </c>
      <c r="G139" s="11" t="str">
        <f>IF(明細!L139="","",明細!L139)&amp;IF(明細!M139="",""," 他")</f>
        <v>ｹﾝﾄ･ｷﾞﾙﾊﾞｰﾄ</v>
      </c>
      <c r="H139" s="23" t="str">
        <f>IF(明細!O139="","",明細!O139)</f>
        <v>宝島社</v>
      </c>
      <c r="I139" s="76">
        <f>IF(明細!R139="","",明細!R139)</f>
        <v>43003</v>
      </c>
      <c r="J139" s="192" t="str">
        <f>IF(明細!AE139="","",明細!AE139)</f>
        <v/>
      </c>
      <c r="K139" s="193" t="str">
        <f>IF(明細!AF139="","",明細!AF139)</f>
        <v/>
      </c>
      <c r="L139" s="201" t="str">
        <f>IF(明細!AG139="","",明細!AG139)</f>
        <v/>
      </c>
      <c r="M139" s="202" t="str">
        <f>IF(明細!AH139="","",明細!AH139)</f>
        <v/>
      </c>
    </row>
    <row r="140" spans="1:13" ht="39.950000000000003" customHeight="1">
      <c r="A140" s="51">
        <f t="shared" si="2"/>
        <v>139</v>
      </c>
      <c r="B140" s="55">
        <f>IF(明細!D140="","",明細!D140)</f>
        <v>140</v>
      </c>
      <c r="C140" s="56" t="str">
        <f>IF(明細!A140="","",明細!A140)</f>
        <v>00-17</v>
      </c>
      <c r="D140" s="226" t="str">
        <f>IF(明細!W140="","",明細!W140)</f>
        <v>Ｂ６
版</v>
      </c>
      <c r="E140" s="66" t="str">
        <f>IF(明細!B140="","",明細!B140)</f>
        <v>政経</v>
      </c>
      <c r="F140" s="10" t="str">
        <f>IF(明細!G140="",IF(明細!E140="","",明細!E140),IF(明細!E140="","",明細!E140)&amp;"
"&amp;明細!G140)</f>
        <v>指導者の姿勢
時代ﾘｰﾀﾞｰとしてあるべき姿勢とは!?</v>
      </c>
      <c r="G140" s="11" t="str">
        <f>IF(明細!L140="","",明細!L140)&amp;IF(明細!M140="",""," 他")</f>
        <v>村上寛</v>
      </c>
      <c r="H140" s="23" t="str">
        <f>IF(明細!O140="","",明細!O140)</f>
        <v>日本心身修学協会出版部</v>
      </c>
      <c r="I140" s="76">
        <f>IF(明細!R140="","",明細!R140)</f>
        <v>36828</v>
      </c>
      <c r="J140" s="192" t="str">
        <f>IF(明細!AE140="","",明細!AE140)</f>
        <v/>
      </c>
      <c r="K140" s="193" t="str">
        <f>IF(明細!AF140="","",明細!AF140)</f>
        <v/>
      </c>
      <c r="L140" s="201" t="str">
        <f>IF(明細!AG140="","",明細!AG140)</f>
        <v/>
      </c>
      <c r="M140" s="202" t="str">
        <f>IF(明細!AH140="","",明細!AH140)</f>
        <v/>
      </c>
    </row>
    <row r="141" spans="1:13" ht="39.950000000000003" customHeight="1">
      <c r="A141" s="51">
        <f t="shared" si="2"/>
        <v>140</v>
      </c>
      <c r="B141" s="55">
        <f>IF(明細!D141="","",明細!D141)</f>
        <v>141</v>
      </c>
      <c r="C141" s="56" t="str">
        <f>IF(明細!A141="","",明細!A141)</f>
        <v>17-21</v>
      </c>
      <c r="D141" s="226" t="str">
        <f>IF(明細!W141="","",明細!W141)</f>
        <v>Ｂ６
版</v>
      </c>
      <c r="E141" s="66" t="str">
        <f>IF(明細!B141="","",明細!B141)</f>
        <v>政経</v>
      </c>
      <c r="F141" s="10" t="str">
        <f>IF(明細!G141="",IF(明細!E141="","",明細!E141),IF(明細!E141="","",明細!E141)&amp;"
"&amp;明細!G141)</f>
        <v>日米戦争を起こしたのは誰か
ルーズベルトの罪状・フーバー大統領回顧録を論ず</v>
      </c>
      <c r="G141" s="11" t="str">
        <f>IF(明細!L141="","",明細!L141)&amp;IF(明細!M141="",""," 他")</f>
        <v>藤井 厳喜/稲村 公望/茂木 弘道【著】 他</v>
      </c>
      <c r="H141" s="23" t="str">
        <f>IF(明細!O141="","",明細!O141)</f>
        <v>勉誠出版</v>
      </c>
      <c r="I141" s="76">
        <f>IF(明細!R141="","",明細!R141)</f>
        <v>42370</v>
      </c>
      <c r="J141" s="192" t="str">
        <f>IF(明細!AE141="","",明細!AE141)</f>
        <v>中川 浩之</v>
      </c>
      <c r="K141" s="193">
        <f>IF(明細!AF141="","",明細!AF141)</f>
        <v>43475</v>
      </c>
      <c r="L141" s="201">
        <f>IF(明細!AG141="","",明細!AG141)</f>
        <v>43503</v>
      </c>
      <c r="M141" s="202">
        <f>IF(明細!AH141="","",明細!AH141)</f>
        <v>43503</v>
      </c>
    </row>
    <row r="142" spans="1:13" ht="39.950000000000003" customHeight="1">
      <c r="A142" s="51">
        <f t="shared" si="2"/>
        <v>141</v>
      </c>
      <c r="B142" s="55">
        <f>IF(明細!D142="","",明細!D142)</f>
        <v>142</v>
      </c>
      <c r="C142" s="56" t="str">
        <f>IF(明細!A142="","",明細!A142)</f>
        <v>17-22</v>
      </c>
      <c r="D142" s="226" t="str">
        <f>IF(明細!W142="","",明細!W142)</f>
        <v>Ｂ６
版</v>
      </c>
      <c r="E142" s="66" t="str">
        <f>IF(明細!B142="","",明細!B142)</f>
        <v>政経</v>
      </c>
      <c r="F142" s="10" t="str">
        <f>IF(明細!G142="",IF(明細!E142="","",明細!E142),IF(明細!E142="","",明細!E142)&amp;"
"&amp;明細!G142)</f>
        <v>日本はなぜ､「基地」と「原発」を止められないのか</v>
      </c>
      <c r="G142" s="11" t="str">
        <f>IF(明細!L142="","",明細!L142)&amp;IF(明細!M142="",""," 他")</f>
        <v>矢部宏治</v>
      </c>
      <c r="H142" s="23" t="str">
        <f>IF(明細!O142="","",明細!O142)</f>
        <v>集英社インターナショナル</v>
      </c>
      <c r="I142" s="76">
        <f>IF(明細!R142="","",明細!R142)</f>
        <v>41913</v>
      </c>
      <c r="J142" s="192" t="str">
        <f>IF(明細!AE142="","",明細!AE142)</f>
        <v>谷井 一彦</v>
      </c>
      <c r="K142" s="193">
        <f>IF(明細!AF142="","",明細!AF142)</f>
        <v>43531</v>
      </c>
      <c r="L142" s="201">
        <f>IF(明細!AG142="","",明細!AG142)</f>
        <v>43594</v>
      </c>
      <c r="M142" s="202">
        <f>IF(明細!AH142="","",明細!AH142)</f>
        <v>43567</v>
      </c>
    </row>
    <row r="143" spans="1:13" ht="39.950000000000003" customHeight="1">
      <c r="A143" s="51">
        <f t="shared" si="2"/>
        <v>142</v>
      </c>
      <c r="B143" s="55">
        <f>IF(明細!D143="","",明細!D143)</f>
        <v>143</v>
      </c>
      <c r="C143" s="56" t="str">
        <f>IF(明細!A143="","",明細!A143)</f>
        <v>19-02</v>
      </c>
      <c r="D143" s="226" t="str">
        <f>IF(明細!W143="","",明細!W143)</f>
        <v>文庫
新書</v>
      </c>
      <c r="E143" s="66" t="str">
        <f>IF(明細!B143="","",明細!B143)</f>
        <v>政経</v>
      </c>
      <c r="F143" s="10" t="str">
        <f>IF(明細!G143="",IF(明細!E143="","",明細!E143),IF(明細!E143="","",明細!E143)&amp;"
"&amp;明細!G143)</f>
        <v>日本が売られる</v>
      </c>
      <c r="G143" s="11" t="str">
        <f>IF(明細!L143="","",明細!L143)&amp;IF(明細!M143="",""," 他")</f>
        <v>堤未果</v>
      </c>
      <c r="H143" s="23" t="str">
        <f>IF(明細!O143="","",明細!O143)</f>
        <v>幻冬舎</v>
      </c>
      <c r="I143" s="76">
        <f>IF(明細!R143="","",明細!R143)</f>
        <v>43378</v>
      </c>
      <c r="J143" s="192" t="str">
        <f>IF(明細!AE143="","",明細!AE143)</f>
        <v/>
      </c>
      <c r="K143" s="193" t="str">
        <f>IF(明細!AF143="","",明細!AF143)</f>
        <v/>
      </c>
      <c r="L143" s="201" t="str">
        <f>IF(明細!AG143="","",明細!AG143)</f>
        <v/>
      </c>
      <c r="M143" s="202" t="str">
        <f>IF(明細!AH143="","",明細!AH143)</f>
        <v/>
      </c>
    </row>
    <row r="144" spans="1:13" ht="39.950000000000003" customHeight="1" thickBot="1">
      <c r="A144" s="51">
        <f t="shared" si="2"/>
        <v>143</v>
      </c>
      <c r="B144" s="55">
        <f>IF(明細!D144="","",明細!D144)</f>
        <v>144</v>
      </c>
      <c r="C144" s="143" t="str">
        <f>IF(明細!A144="","",明細!A144)</f>
        <v>03-05</v>
      </c>
      <c r="D144" s="227" t="str">
        <f>IF(明細!W144="","",明細!W144)</f>
        <v>Ｂ６
版</v>
      </c>
      <c r="E144" s="144" t="str">
        <f>IF(明細!B144="","",明細!B144)</f>
        <v>政経</v>
      </c>
      <c r="F144" s="10" t="str">
        <f>IF(明細!G144="",IF(明細!E144="","",明細!E144),IF(明細!E144="","",明細!E144)&amp;"
"&amp;明細!G144)</f>
        <v>中国が死んでも日本が勝てない7つの理由
「巨大ﾏｰｹｯﾄ」幻想をあばく！</v>
      </c>
      <c r="G144" s="145" t="str">
        <f>IF(明細!L144="","",明細!L144)&amp;IF(明細!M144="",""," 他")</f>
        <v>黄文雄</v>
      </c>
      <c r="H144" s="146" t="str">
        <f>IF(明細!O144="","",明細!O144)</f>
        <v>青春出版社</v>
      </c>
      <c r="I144" s="147">
        <f>IF(明細!R144="","",明細!R144)</f>
        <v>37843</v>
      </c>
      <c r="J144" s="192" t="str">
        <f>IF(明細!AE144="","",明細!AE144)</f>
        <v/>
      </c>
      <c r="K144" s="193" t="str">
        <f>IF(明細!AF144="","",明細!AF144)</f>
        <v/>
      </c>
      <c r="L144" s="201" t="str">
        <f>IF(明細!AG144="","",明細!AG144)</f>
        <v/>
      </c>
      <c r="M144" s="202" t="str">
        <f>IF(明細!AH144="","",明細!AH144)</f>
        <v/>
      </c>
    </row>
    <row r="145" spans="1:13" ht="39.950000000000003" customHeight="1">
      <c r="A145" s="50">
        <f t="shared" si="2"/>
        <v>144</v>
      </c>
      <c r="B145" s="55">
        <f>IF(明細!D145="","",明細!D145)</f>
        <v>145</v>
      </c>
      <c r="C145" s="143" t="str">
        <f>IF(明細!A145="","",明細!A145)</f>
        <v>17-16</v>
      </c>
      <c r="D145" s="227" t="str">
        <f>IF(明細!W145="","",明細!W145)</f>
        <v>文庫
新書</v>
      </c>
      <c r="E145" s="144" t="str">
        <f>IF(明細!B145="","",明細!B145)</f>
        <v>政経</v>
      </c>
      <c r="F145" s="10" t="str">
        <f>IF(明細!G145="",IF(明細!E145="","",明細!E145),IF(明細!E145="","",明細!E145)&amp;"
"&amp;明細!G145)</f>
        <v>儒教に支配された中国人と韓国人の悲劇</v>
      </c>
      <c r="G145" s="148" t="str">
        <f>IF(明細!L145="","",明細!L145)&amp;IF(明細!M145="",""," 他")</f>
        <v>ｹﾝﾄ･ｷﾞﾙﾊﾞｰﾄ</v>
      </c>
      <c r="H145" s="146" t="str">
        <f>IF(明細!O145="","",明細!O145)</f>
        <v>講談社</v>
      </c>
      <c r="I145" s="147">
        <f>IF(明細!R145="","",明細!R145)</f>
        <v>42767</v>
      </c>
      <c r="J145" s="192" t="str">
        <f>IF(明細!AE145="","",明細!AE145)</f>
        <v>井上 哲夫</v>
      </c>
      <c r="K145" s="193">
        <f>IF(明細!AF145="","",明細!AF145)</f>
        <v>43440</v>
      </c>
      <c r="L145" s="201">
        <f>IF(明細!AG145="","",明細!AG145)</f>
        <v>43475</v>
      </c>
      <c r="M145" s="202">
        <f>IF(明細!AH145="","",明細!AH145)</f>
        <v>43503</v>
      </c>
    </row>
    <row r="146" spans="1:13" ht="39.950000000000003" customHeight="1">
      <c r="A146" s="51">
        <f t="shared" si="2"/>
        <v>145</v>
      </c>
      <c r="B146" s="55">
        <f>IF(明細!D146="","",明細!D146)</f>
        <v>146</v>
      </c>
      <c r="C146" s="56" t="str">
        <f>IF(明細!A146="","",明細!A146)</f>
        <v>17-26</v>
      </c>
      <c r="D146" s="226" t="str">
        <f>IF(明細!W146="","",明細!W146)</f>
        <v>文庫
新書</v>
      </c>
      <c r="E146" s="66" t="str">
        <f>IF(明細!B146="","",明細!B146)</f>
        <v>政経</v>
      </c>
      <c r="F146" s="10" t="str">
        <f>IF(明細!G146="",IF(明細!E146="","",明細!E146),IF(明細!E146="","",明細!E146)&amp;"
"&amp;明細!G146)</f>
        <v>戸籍アパルトヘイト国家・中国の崩壊</v>
      </c>
      <c r="G146" s="11" t="str">
        <f>IF(明細!L146="","",明細!L146)&amp;IF(明細!M146="",""," 他")</f>
        <v>川島 博之</v>
      </c>
      <c r="H146" s="23" t="str">
        <f>IF(明細!O146="","",明細!O146)</f>
        <v>講談社</v>
      </c>
      <c r="I146" s="76">
        <f>IF(明細!R146="","",明細!R146)</f>
        <v>43027</v>
      </c>
      <c r="J146" s="192" t="str">
        <f>IF(明細!AE146="","",明細!AE146)</f>
        <v/>
      </c>
      <c r="K146" s="193" t="str">
        <f>IF(明細!AF146="","",明細!AF146)</f>
        <v/>
      </c>
      <c r="L146" s="201" t="str">
        <f>IF(明細!AG146="","",明細!AG146)</f>
        <v/>
      </c>
      <c r="M146" s="202" t="str">
        <f>IF(明細!AH146="","",明細!AH146)</f>
        <v/>
      </c>
    </row>
    <row r="147" spans="1:13" ht="39.950000000000003" customHeight="1">
      <c r="A147" s="51">
        <f t="shared" si="2"/>
        <v>146</v>
      </c>
      <c r="B147" s="55">
        <f>IF(明細!D147="","",明細!D147)</f>
        <v>147</v>
      </c>
      <c r="C147" s="56" t="str">
        <f>IF(明細!A147="","",明細!A147)</f>
        <v>19-27</v>
      </c>
      <c r="D147" s="226" t="str">
        <f>IF(明細!W147="","",明細!W147)</f>
        <v>文庫
新書</v>
      </c>
      <c r="E147" s="66" t="str">
        <f>IF(明細!B147="","",明細!B147)</f>
        <v>政経</v>
      </c>
      <c r="F147" s="10" t="str">
        <f>IF(明細!G147="",IF(明細!E147="","",明細!E147),IF(明細!E147="","",明細!E147)&amp;"
"&amp;明細!G147)</f>
        <v>幸福な監視国家･中国</v>
      </c>
      <c r="G147" s="11" t="str">
        <f>IF(明細!L147="","",明細!L147)&amp;IF(明細!M147="",""," 他")</f>
        <v>梶谷 懐/高口 康太</v>
      </c>
      <c r="H147" s="23" t="str">
        <f>IF(明細!O147="","",明細!O147)</f>
        <v>ＮＨＫ出版</v>
      </c>
      <c r="I147" s="76">
        <f>IF(明細!R147="","",明細!R147)</f>
        <v>43696</v>
      </c>
      <c r="J147" s="192" t="str">
        <f>IF(明細!AE147="","",明細!AE147)</f>
        <v>村松 紀民夫</v>
      </c>
      <c r="K147" s="193">
        <f>IF(明細!AF147="","",明細!AF147)</f>
        <v>43713</v>
      </c>
      <c r="L147" s="201" t="str">
        <f>IF(明細!AG147="","",明細!AG147)</f>
        <v>？</v>
      </c>
      <c r="M147" s="202" t="str">
        <f>IF(明細!AH147="","",明細!AH147)</f>
        <v/>
      </c>
    </row>
    <row r="148" spans="1:13" ht="39.950000000000003" customHeight="1">
      <c r="A148" s="51">
        <f t="shared" si="2"/>
        <v>147</v>
      </c>
      <c r="B148" s="55">
        <f>IF(明細!D148="","",明細!D148)</f>
        <v>148</v>
      </c>
      <c r="C148" s="56" t="str">
        <f>IF(明細!A148="","",明細!A148)</f>
        <v>19-28</v>
      </c>
      <c r="D148" s="226" t="str">
        <f>IF(明細!W148="","",明細!W148)</f>
        <v>Ｂ６
版</v>
      </c>
      <c r="E148" s="66" t="str">
        <f>IF(明細!B148="","",明細!B148)</f>
        <v>政経</v>
      </c>
      <c r="F148" s="10" t="str">
        <f>IF(明細!G148="",IF(明細!E148="","",明細!E148),IF(明細!E148="","",明細!E148)&amp;"
"&amp;明細!G148)</f>
        <v>中国大崩壊入門
何が起きているのか？これからどうなるのか？どう対応すべきか？</v>
      </c>
      <c r="G148" s="11" t="str">
        <f>IF(明細!L148="","",明細!L148)&amp;IF(明細!M148="",""," 他")</f>
        <v>渡邉 哲也</v>
      </c>
      <c r="H148" s="23" t="str">
        <f>IF(明細!O148="","",明細!O148)</f>
        <v>徳間書店</v>
      </c>
      <c r="I148" s="76">
        <f>IF(明細!R148="","",明細!R148)</f>
        <v>43665</v>
      </c>
      <c r="J148" s="192" t="str">
        <f>IF(明細!AE148="","",明細!AE148)</f>
        <v>村松 紀民夫</v>
      </c>
      <c r="K148" s="193">
        <f>IF(明細!AF148="","",明細!AF148)</f>
        <v>43713</v>
      </c>
      <c r="L148" s="201" t="str">
        <f>IF(明細!AG148="","",明細!AG148)</f>
        <v>？</v>
      </c>
      <c r="M148" s="202">
        <f>IF(明細!AH148="","",明細!AH148)</f>
        <v>43776</v>
      </c>
    </row>
    <row r="149" spans="1:13" ht="39.950000000000003" customHeight="1">
      <c r="A149" s="51">
        <f t="shared" si="2"/>
        <v>148</v>
      </c>
      <c r="B149" s="55">
        <f>IF(明細!D149="","",明細!D149)</f>
        <v>149</v>
      </c>
      <c r="C149" s="56" t="str">
        <f>IF(明細!A149="","",明細!A149)</f>
        <v>18-13</v>
      </c>
      <c r="D149" s="226" t="str">
        <f>IF(明細!W149="","",明細!W149)</f>
        <v>文庫
新書</v>
      </c>
      <c r="E149" s="66" t="str">
        <f>IF(明細!B149="","",明細!B149)</f>
        <v>政経</v>
      </c>
      <c r="F149" s="10" t="str">
        <f>IF(明細!G149="",IF(明細!E149="","",明細!E149),IF(明細!E149="","",明細!E149)&amp;"
"&amp;明細!G149)</f>
        <v>ﾓﾝｺﾞﾙ力士はなぜ嫌われるのか
日本人のためのモンゴル学</v>
      </c>
      <c r="G149" s="11" t="str">
        <f>IF(明細!L149="","",明細!L149)&amp;IF(明細!M149="",""," 他")</f>
        <v>宮脇淳子(東洋史家)</v>
      </c>
      <c r="H149" s="23" t="str">
        <f>IF(明細!O149="","",明細!O149)</f>
        <v>ワック</v>
      </c>
      <c r="I149" s="76">
        <f>IF(明細!R149="","",明細!R149)</f>
        <v>43070</v>
      </c>
      <c r="J149" s="192" t="str">
        <f>IF(明細!AE149="","",明細!AE149)</f>
        <v>井上哲夫</v>
      </c>
      <c r="K149" s="193">
        <f>IF(明細!AF149="","",明細!AF149)</f>
        <v>43440</v>
      </c>
      <c r="L149" s="201">
        <f>IF(明細!AG149="","",明細!AG149)</f>
        <v>43475</v>
      </c>
      <c r="M149" s="202">
        <f>IF(明細!AH149="","",明細!AH149)</f>
        <v>43503</v>
      </c>
    </row>
    <row r="150" spans="1:13" ht="39.950000000000003" customHeight="1">
      <c r="A150" s="51">
        <f t="shared" si="2"/>
        <v>149</v>
      </c>
      <c r="B150" s="55">
        <f>IF(明細!D150="","",明細!D150)</f>
        <v>150</v>
      </c>
      <c r="C150" s="56" t="str">
        <f>IF(明細!A150="","",明細!A150)</f>
        <v>00-16</v>
      </c>
      <c r="D150" s="226" t="str">
        <f>IF(明細!W150="","",明細!W150)</f>
        <v>Ｂ６
版</v>
      </c>
      <c r="E150" s="66" t="str">
        <f>IF(明細!B150="","",明細!B150)</f>
        <v>政経</v>
      </c>
      <c r="F150" s="10" t="str">
        <f>IF(明細!G150="",IF(明細!E150="","",明細!E150),IF(明細!E150="","",明細!E150)&amp;"
"&amp;明細!G150)</f>
        <v>儲けることにきれい汚いはない
日本と中国は世界の「巨龍」になれるか</v>
      </c>
      <c r="G150" s="11" t="str">
        <f>IF(明細!L150="","",明細!L150)&amp;IF(明細!M150="",""," 他")</f>
        <v>孔健</v>
      </c>
      <c r="H150" s="23" t="str">
        <f>IF(明細!O150="","",明細!O150)</f>
        <v>講談社</v>
      </c>
      <c r="I150" s="76">
        <f>IF(明細!R150="","",明細!R150)</f>
        <v>36612</v>
      </c>
      <c r="J150" s="192" t="str">
        <f>IF(明細!AE150="","",明細!AE150)</f>
        <v/>
      </c>
      <c r="K150" s="193" t="str">
        <f>IF(明細!AF150="","",明細!AF150)</f>
        <v/>
      </c>
      <c r="L150" s="201" t="str">
        <f>IF(明細!AG150="","",明細!AG150)</f>
        <v/>
      </c>
      <c r="M150" s="202" t="str">
        <f>IF(明細!AH150="","",明細!AH150)</f>
        <v/>
      </c>
    </row>
    <row r="151" spans="1:13" ht="39.950000000000003" customHeight="1">
      <c r="A151" s="51">
        <f t="shared" si="2"/>
        <v>150</v>
      </c>
      <c r="B151" s="55">
        <f>IF(明細!D151="","",明細!D151)</f>
        <v>151</v>
      </c>
      <c r="C151" s="56" t="str">
        <f>IF(明細!A151="","",明細!A151)</f>
        <v>13-02</v>
      </c>
      <c r="D151" s="226" t="str">
        <f>IF(明細!W151="","",明細!W151)</f>
        <v>Ａ５
版</v>
      </c>
      <c r="E151" s="66" t="str">
        <f>IF(明細!B151="","",明細!B151)</f>
        <v>政経</v>
      </c>
      <c r="F151" s="10" t="str">
        <f>IF(明細!G151="",IF(明細!E151="","",明細!E151),IF(明細!E151="","",明細!E151)&amp;"
"&amp;明細!G151)</f>
        <v>2052-今後40年のグローバル予測</v>
      </c>
      <c r="G151" s="11" t="str">
        <f>IF(明細!L151="","",明細!L151)&amp;IF(明細!M151="",""," 他")</f>
        <v>ヨルゲン・ランダース 他</v>
      </c>
      <c r="H151" s="23" t="str">
        <f>IF(明細!O151="","",明細!O151)</f>
        <v>日経ＢＰ社</v>
      </c>
      <c r="I151" s="76">
        <f>IF(明細!R151="","",明細!R151)</f>
        <v>41289</v>
      </c>
      <c r="J151" s="192" t="str">
        <f>IF(明細!AE151="","",明細!AE151)</f>
        <v/>
      </c>
      <c r="K151" s="193" t="str">
        <f>IF(明細!AF151="","",明細!AF151)</f>
        <v/>
      </c>
      <c r="L151" s="201" t="str">
        <f>IF(明細!AG151="","",明細!AG151)</f>
        <v/>
      </c>
      <c r="M151" s="202" t="str">
        <f>IF(明細!AH151="","",明細!AH151)</f>
        <v/>
      </c>
    </row>
    <row r="152" spans="1:13" ht="39.950000000000003" customHeight="1">
      <c r="A152" s="51">
        <f t="shared" si="2"/>
        <v>151</v>
      </c>
      <c r="B152" s="55">
        <f>IF(明細!D152="","",明細!D152)</f>
        <v>152</v>
      </c>
      <c r="C152" s="56" t="str">
        <f>IF(明細!A152="","",明細!A152)</f>
        <v>18-06</v>
      </c>
      <c r="D152" s="226" t="str">
        <f>IF(明細!W152="","",明細!W152)</f>
        <v>Ｂ６
版</v>
      </c>
      <c r="E152" s="66" t="str">
        <f>IF(明細!B152="","",明細!B152)</f>
        <v>政経</v>
      </c>
      <c r="F152" s="10" t="str">
        <f>IF(明細!G152="",IF(明細!E152="","",明細!E152),IF(明細!E152="","",明細!E152)&amp;"
"&amp;明細!G152)</f>
        <v>この世はウソでできている</v>
      </c>
      <c r="G152" s="11" t="str">
        <f>IF(明細!L152="","",明細!L152)&amp;IF(明細!M152="",""," 他")</f>
        <v>池田清彦</v>
      </c>
      <c r="H152" s="23" t="str">
        <f>IF(明細!O152="","",明細!O152)</f>
        <v>新潮社</v>
      </c>
      <c r="I152" s="76">
        <f>IF(明細!R152="","",明細!R152)</f>
        <v>42397</v>
      </c>
      <c r="J152" s="192" t="str">
        <f>IF(明細!AE152="","",明細!AE152)</f>
        <v/>
      </c>
      <c r="K152" s="193" t="str">
        <f>IF(明細!AF152="","",明細!AF152)</f>
        <v/>
      </c>
      <c r="L152" s="201" t="str">
        <f>IF(明細!AG152="","",明細!AG152)</f>
        <v/>
      </c>
      <c r="M152" s="202" t="str">
        <f>IF(明細!AH152="","",明細!AH152)</f>
        <v/>
      </c>
    </row>
    <row r="153" spans="1:13" ht="39.950000000000003" customHeight="1">
      <c r="A153" s="51">
        <f t="shared" si="2"/>
        <v>152</v>
      </c>
      <c r="B153" s="55">
        <f>IF(明細!D153="","",明細!D153)</f>
        <v>153</v>
      </c>
      <c r="C153" s="56" t="str">
        <f>IF(明細!A153="","",明細!A153)</f>
        <v>18-14</v>
      </c>
      <c r="D153" s="226" t="str">
        <f>IF(明細!W153="","",明細!W153)</f>
        <v>Ｂ６
版</v>
      </c>
      <c r="E153" s="66" t="str">
        <f>IF(明細!B153="","",明細!B153)</f>
        <v>政経</v>
      </c>
      <c r="F153" s="10" t="str">
        <f>IF(明細!G153="",IF(明細!E153="","",明細!E153),IF(明細!E153="","",明細!E153)&amp;"
"&amp;明細!G153)</f>
        <v>ひとはなぜ戦争をするのか
脳力のﾚｯｽﾝV</v>
      </c>
      <c r="G153" s="11" t="str">
        <f>IF(明細!L153="","",明細!L153)&amp;IF(明細!M153="",""," 他")</f>
        <v>寺島実郎</v>
      </c>
      <c r="H153" s="23" t="str">
        <f>IF(明細!O153="","",明細!O153)</f>
        <v>岩波書店</v>
      </c>
      <c r="I153" s="76">
        <f>IF(明細!R153="","",明細!R153)</f>
        <v>43101</v>
      </c>
      <c r="J153" s="192" t="str">
        <f>IF(明細!AE153="","",明細!AE153)</f>
        <v/>
      </c>
      <c r="K153" s="193" t="str">
        <f>IF(明細!AF153="","",明細!AF153)</f>
        <v/>
      </c>
      <c r="L153" s="201" t="str">
        <f>IF(明細!AG153="","",明細!AG153)</f>
        <v/>
      </c>
      <c r="M153" s="202" t="str">
        <f>IF(明細!AH153="","",明細!AH153)</f>
        <v/>
      </c>
    </row>
    <row r="154" spans="1:13" ht="39.950000000000003" customHeight="1">
      <c r="A154" s="51">
        <f t="shared" si="2"/>
        <v>153</v>
      </c>
      <c r="B154" s="55">
        <f>IF(明細!D154="","",明細!D154)</f>
        <v>154</v>
      </c>
      <c r="C154" s="56" t="str">
        <f>IF(明細!A154="","",明細!A154)</f>
        <v>16-02</v>
      </c>
      <c r="D154" s="226" t="str">
        <f>IF(明細!W154="","",明細!W154)</f>
        <v>文庫
新書</v>
      </c>
      <c r="E154" s="66" t="str">
        <f>IF(明細!B154="","",明細!B154)</f>
        <v>政経</v>
      </c>
      <c r="F154" s="10" t="str">
        <f>IF(明細!G154="",IF(明細!E154="","",明細!E154),IF(明細!E154="","",明細!E154)&amp;"
"&amp;明細!G154)</f>
        <v>政府は必ず嘘をつく 増補版</v>
      </c>
      <c r="G154" s="11" t="str">
        <f>IF(明細!L154="","",明細!L154)&amp;IF(明細!M154="",""," 他")</f>
        <v>堤未果</v>
      </c>
      <c r="H154" s="23" t="str">
        <f>IF(明細!O154="","",明細!O154)</f>
        <v>KADOKAWA</v>
      </c>
      <c r="I154" s="76">
        <f>IF(明細!R154="","",明細!R154)</f>
        <v>42470</v>
      </c>
      <c r="J154" s="192" t="str">
        <f>IF(明細!AE154="","",明細!AE154)</f>
        <v/>
      </c>
      <c r="K154" s="193" t="str">
        <f>IF(明細!AF154="","",明細!AF154)</f>
        <v/>
      </c>
      <c r="L154" s="201" t="str">
        <f>IF(明細!AG154="","",明細!AG154)</f>
        <v/>
      </c>
      <c r="M154" s="202" t="str">
        <f>IF(明細!AH154="","",明細!AH154)</f>
        <v/>
      </c>
    </row>
    <row r="155" spans="1:13" ht="39.950000000000003" customHeight="1">
      <c r="A155" s="51">
        <f t="shared" si="2"/>
        <v>154</v>
      </c>
      <c r="B155" s="55">
        <f>IF(明細!D155="","",明細!D155)</f>
        <v>155</v>
      </c>
      <c r="C155" s="56" t="str">
        <f>IF(明細!A155="","",明細!A155)</f>
        <v>17-04</v>
      </c>
      <c r="D155" s="226" t="str">
        <f>IF(明細!W155="","",明細!W155)</f>
        <v>Ｂ６
版</v>
      </c>
      <c r="E155" s="66" t="str">
        <f>IF(明細!B155="","",明細!B155)</f>
        <v>政経</v>
      </c>
      <c r="F155" s="10" t="str">
        <f>IF(明細!G155="",IF(明細!E155="","",明細!E155),IF(明細!E155="","",明細!E155)&amp;"
"&amp;明細!G155)</f>
        <v>入門トランプ政権
「壊し屋」大統領は世界をどう変えるのか</v>
      </c>
      <c r="G155" s="11" t="str">
        <f>IF(明細!L155="","",明細!L155)&amp;IF(明細!M155="",""," 他")</f>
        <v>杉山弘毅？杉田 弘毅【監修】？</v>
      </c>
      <c r="H155" s="23" t="str">
        <f>IF(明細!O155="","",明細!O155)</f>
        <v>共同通信社</v>
      </c>
      <c r="I155" s="76" t="str">
        <f>IF(明細!R155="","",明細!R155)</f>
        <v>2016/12/26？2016/12</v>
      </c>
      <c r="J155" s="192" t="str">
        <f>IF(明細!AE155="","",明細!AE155)</f>
        <v/>
      </c>
      <c r="K155" s="193" t="str">
        <f>IF(明細!AF155="","",明細!AF155)</f>
        <v/>
      </c>
      <c r="L155" s="201" t="str">
        <f>IF(明細!AG155="","",明細!AG155)</f>
        <v/>
      </c>
      <c r="M155" s="202" t="str">
        <f>IF(明細!AH155="","",明細!AH155)</f>
        <v/>
      </c>
    </row>
    <row r="156" spans="1:13" ht="39.950000000000003" customHeight="1">
      <c r="A156" s="51">
        <f t="shared" si="2"/>
        <v>155</v>
      </c>
      <c r="B156" s="55">
        <f>IF(明細!D156="","",明細!D156)</f>
        <v>156</v>
      </c>
      <c r="C156" s="56" t="str">
        <f>IF(明細!A156="","",明細!A156)</f>
        <v>15-01</v>
      </c>
      <c r="D156" s="226" t="str">
        <f>IF(明細!W156="","",明細!W156)</f>
        <v>文庫
新書</v>
      </c>
      <c r="E156" s="66" t="str">
        <f>IF(明細!B156="","",明細!B156)</f>
        <v>政経</v>
      </c>
      <c r="F156" s="10" t="str">
        <f>IF(明細!G156="",IF(明細!E156="","",明細!E156),IF(明細!E156="","",明細!E156)&amp;"
"&amp;明細!G156)</f>
        <v>100年予測
THE NEXT  100YEARS
A FORECAST FOR THE ZIST CENTURY</v>
      </c>
      <c r="G156" s="11" t="str">
        <f>IF(明細!L156="","",明細!L156)&amp;IF(明細!M156="",""," 他")</f>
        <v>ｼﾞｮｰｼﾞ･ﾌﾘｰﾏﾝ</v>
      </c>
      <c r="H156" s="23" t="str">
        <f>IF(明細!O156="","",明細!O156)</f>
        <v>早川書房</v>
      </c>
      <c r="I156" s="76">
        <f>IF(明細!R156="","",明細!R156)</f>
        <v>41805</v>
      </c>
      <c r="J156" s="192" t="str">
        <f>IF(明細!AE156="","",明細!AE156)</f>
        <v>金子 壮一</v>
      </c>
      <c r="K156" s="193">
        <f>IF(明細!AF156="","",明細!AF156)</f>
        <v>43475</v>
      </c>
      <c r="L156" s="201">
        <f>IF(明細!AG156="","",明細!AG156)</f>
        <v>43530</v>
      </c>
      <c r="M156" s="202">
        <f>IF(明細!AH156="","",明細!AH156)</f>
        <v>43741</v>
      </c>
    </row>
    <row r="157" spans="1:13" ht="39.950000000000003" customHeight="1">
      <c r="A157" s="51">
        <f t="shared" si="2"/>
        <v>156</v>
      </c>
      <c r="B157" s="55">
        <f>IF(明細!D157="","",明細!D157)</f>
        <v>157</v>
      </c>
      <c r="C157" s="56" t="str">
        <f>IF(明細!A157="","",明細!A157)</f>
        <v>15-02</v>
      </c>
      <c r="D157" s="226" t="str">
        <f>IF(明細!W157="","",明細!W157)</f>
        <v>文庫
新書</v>
      </c>
      <c r="E157" s="66" t="str">
        <f>IF(明細!B157="","",明細!B157)</f>
        <v>政経</v>
      </c>
      <c r="F157" s="10" t="str">
        <f>IF(明細!G157="",IF(明細!E157="","",明細!E157),IF(明細!E157="","",明細!E157)&amp;"
"&amp;明細!G157)</f>
        <v>続･１００年予測
大好評『100年予測』の著者が描くﾘｱﾙな近未来！</v>
      </c>
      <c r="G157" s="11" t="str">
        <f>IF(明細!L157="","",明細!L157)&amp;IF(明細!M157="",""," 他")</f>
        <v>ｼﾞｮｰｼﾞ･ﾌﾘｰﾄﾞﾏﾝ</v>
      </c>
      <c r="H157" s="23" t="str">
        <f>IF(明細!O157="","",明細!O157)</f>
        <v>早川書房</v>
      </c>
      <c r="I157" s="76">
        <f>IF(明細!R157="","",明細!R157)</f>
        <v>41907</v>
      </c>
      <c r="J157" s="192" t="str">
        <f>IF(明細!AE157="","",明細!AE157)</f>
        <v>金子 仁洋</v>
      </c>
      <c r="K157" s="193">
        <f>IF(明細!AF157="","",明細!AF157)</f>
        <v>43041</v>
      </c>
      <c r="L157" s="201" t="str">
        <f>IF(明細!AG157="","",明細!AG157)</f>
        <v>？</v>
      </c>
      <c r="M157" s="202">
        <f>IF(明細!AH157="","",明細!AH157)</f>
        <v>43076</v>
      </c>
    </row>
    <row r="158" spans="1:13" ht="39.950000000000003" customHeight="1">
      <c r="A158" s="51">
        <f t="shared" si="2"/>
        <v>157</v>
      </c>
      <c r="B158" s="55">
        <f>IF(明細!D158="","",明細!D158)</f>
        <v>158</v>
      </c>
      <c r="C158" s="56" t="str">
        <f>IF(明細!A158="","",明細!A158)</f>
        <v>18-23</v>
      </c>
      <c r="D158" s="226" t="str">
        <f>IF(明細!W158="","",明細!W158)</f>
        <v>Ｂ６
版</v>
      </c>
      <c r="E158" s="66" t="str">
        <f>IF(明細!B158="","",明細!B158)</f>
        <v>政経</v>
      </c>
      <c r="F158" s="10" t="str">
        <f>IF(明細!G158="",IF(明細!E158="","",明細!E158),IF(明細!E158="","",明細!E158)&amp;"
"&amp;明細!G158)</f>
        <v>日本人の知らない「クレムリン・メソッド」世界を動かす１１の原理</v>
      </c>
      <c r="G158" s="11" t="str">
        <f>IF(明細!L158="","",明細!L158)&amp;IF(明細!M158="",""," 他")</f>
        <v>北野幸伯</v>
      </c>
      <c r="H158" s="23" t="str">
        <f>IF(明細!O158="","",明細!O158)</f>
        <v>集英社インターナショナル</v>
      </c>
      <c r="I158" s="76">
        <f>IF(明細!R158="","",明細!R158)</f>
        <v>41974</v>
      </c>
      <c r="J158" s="192" t="str">
        <f>IF(明細!AE158="","",明細!AE158)</f>
        <v>大森弘一郎</v>
      </c>
      <c r="K158" s="193">
        <f>IF(明細!AF158="","",明細!AF158)</f>
        <v>43349</v>
      </c>
      <c r="L158" s="201">
        <f>IF(明細!AG158="","",明細!AG158)</f>
        <v>43377</v>
      </c>
      <c r="M158" s="202" t="str">
        <f>IF(明細!AH158="","",明細!AH158)</f>
        <v/>
      </c>
    </row>
    <row r="159" spans="1:13" ht="39.950000000000003" customHeight="1">
      <c r="A159" s="51">
        <f t="shared" si="2"/>
        <v>158</v>
      </c>
      <c r="B159" s="55">
        <f>IF(明細!D159="","",明細!D159)</f>
        <v>159</v>
      </c>
      <c r="C159" s="56" t="str">
        <f>IF(明細!A159="","",明細!A159)</f>
        <v>15-06</v>
      </c>
      <c r="D159" s="226" t="str">
        <f>IF(明細!W159="","",明細!W159)</f>
        <v>Ｂ６
版</v>
      </c>
      <c r="E159" s="66" t="str">
        <f>IF(明細!B159="","",明細!B159)</f>
        <v>政経</v>
      </c>
      <c r="F159" s="10" t="str">
        <f>IF(明細!G159="",IF(明細!E159="","",明細!E159),IF(明細!E159="","",明細!E159)&amp;"
"&amp;明細!G159)</f>
        <v>日韓対立の真相</v>
      </c>
      <c r="G159" s="11" t="str">
        <f>IF(明細!L159="","",明細!L159)&amp;IF(明細!M159="",""," 他")</f>
        <v>武藤正敏</v>
      </c>
      <c r="H159" s="23" t="str">
        <f>IF(明細!O159="","",明細!O159)</f>
        <v>悟空出版</v>
      </c>
      <c r="I159" s="76">
        <f>IF(明細!R159="","",明細!R159)</f>
        <v>42149</v>
      </c>
      <c r="J159" s="192" t="str">
        <f>IF(明細!AE159="","",明細!AE159)</f>
        <v>中川浩之</v>
      </c>
      <c r="K159" s="193">
        <f>IF(明細!AF159="","",明細!AF159)</f>
        <v>43741</v>
      </c>
      <c r="L159" s="201">
        <f>IF(明細!AG159="","",明細!AG159)</f>
        <v>43778</v>
      </c>
      <c r="M159" s="202">
        <f>IF(明細!AH159="","",明細!AH159)</f>
        <v>43776</v>
      </c>
    </row>
    <row r="160" spans="1:13" ht="39.950000000000003" customHeight="1">
      <c r="A160" s="51">
        <f t="shared" si="2"/>
        <v>159</v>
      </c>
      <c r="B160" s="55">
        <f>IF(明細!D160="","",明細!D160)</f>
        <v>160</v>
      </c>
      <c r="C160" s="56" t="str">
        <f>IF(明細!A160="","",明細!A160)</f>
        <v>17-10</v>
      </c>
      <c r="D160" s="226" t="str">
        <f>IF(明細!W160="","",明細!W160)</f>
        <v>文庫
新書</v>
      </c>
      <c r="E160" s="66" t="str">
        <f>IF(明細!B160="","",明細!B160)</f>
        <v>政経</v>
      </c>
      <c r="F160" s="10" t="str">
        <f>IF(明細!G160="",IF(明細!E160="","",明細!E160),IF(明細!E160="","",明細!E160)&amp;"
"&amp;明細!G160)</f>
        <v>日本人と中国人はなぜ水と油なのか
日本もしたたかに</v>
      </c>
      <c r="G160" s="11" t="str">
        <f>IF(明細!L160="","",明細!L160)&amp;IF(明細!M160="",""," 他")</f>
        <v>太田尚樹</v>
      </c>
      <c r="H160" s="23" t="str">
        <f>IF(明細!O160="","",明細!O160)</f>
        <v>ベストセラーズ</v>
      </c>
      <c r="I160" s="76">
        <f>IF(明細!R160="","",明細!R160)</f>
        <v>40544</v>
      </c>
      <c r="J160" s="192" t="str">
        <f>IF(明細!AE160="","",明細!AE160)</f>
        <v>金子 壮一</v>
      </c>
      <c r="K160" s="193">
        <f>IF(明細!AF160="","",明細!AF160)</f>
        <v>43475</v>
      </c>
      <c r="L160" s="201">
        <f>IF(明細!AG160="","",明細!AG160)</f>
        <v>43778</v>
      </c>
      <c r="M160" s="202" t="str">
        <f>IF(明細!AH160="","",明細!AH160)</f>
        <v/>
      </c>
    </row>
    <row r="161" spans="1:13" ht="39.950000000000003" customHeight="1">
      <c r="A161" s="51">
        <f t="shared" si="2"/>
        <v>160</v>
      </c>
      <c r="B161" s="55">
        <f>IF(明細!D161="","",明細!D161)</f>
        <v>161</v>
      </c>
      <c r="C161" s="56" t="str">
        <f>IF(明細!A161="","",明細!A161)</f>
        <v>06-02</v>
      </c>
      <c r="D161" s="226" t="str">
        <f>IF(明細!W161="","",明細!W161)</f>
        <v>Ｂ６
版</v>
      </c>
      <c r="E161" s="66" t="str">
        <f>IF(明細!B161="","",明細!B161)</f>
        <v>政経</v>
      </c>
      <c r="F161" s="10" t="str">
        <f>IF(明細!G161="",IF(明細!E161="","",明細!E161),IF(明細!E161="","",明細!E161)&amp;"
"&amp;明細!G161)</f>
        <v>米中が激突する日
北東ｱｼﾞｱはいまや世界の火薬庫</v>
      </c>
      <c r="G161" s="11" t="str">
        <f>IF(明細!L161="","",明細!L161)&amp;IF(明細!M161="",""," 他")</f>
        <v>黄 文雄</v>
      </c>
      <c r="H161" s="23" t="str">
        <f>IF(明細!O161="","",明細!O161)</f>
        <v>PHP研究所</v>
      </c>
      <c r="I161" s="76">
        <f>IF(明細!R161="","",明細!R161)</f>
        <v>38845</v>
      </c>
      <c r="J161" s="192" t="str">
        <f>IF(明細!AE161="","",明細!AE161)</f>
        <v/>
      </c>
      <c r="K161" s="193" t="str">
        <f>IF(明細!AF161="","",明細!AF161)</f>
        <v/>
      </c>
      <c r="L161" s="201" t="str">
        <f>IF(明細!AG161="","",明細!AG161)</f>
        <v/>
      </c>
      <c r="M161" s="202" t="str">
        <f>IF(明細!AH161="","",明細!AH161)</f>
        <v/>
      </c>
    </row>
    <row r="162" spans="1:13" ht="39.950000000000003" customHeight="1">
      <c r="A162" s="51">
        <f t="shared" si="2"/>
        <v>161</v>
      </c>
      <c r="B162" s="55">
        <f>IF(明細!D162="","",明細!D162)</f>
        <v>162</v>
      </c>
      <c r="C162" s="56" t="str">
        <f>IF(明細!A162="","",明細!A162)</f>
        <v>18-15</v>
      </c>
      <c r="D162" s="226" t="str">
        <f>IF(明細!W162="","",明細!W162)</f>
        <v>文庫
新書</v>
      </c>
      <c r="E162" s="66" t="str">
        <f>IF(明細!B162="","",明細!B162)</f>
        <v>政経</v>
      </c>
      <c r="F162" s="10" t="str">
        <f>IF(明細!G162="",IF(明細!E162="","",明細!E162),IF(明細!E162="","",明細!E162)&amp;"
"&amp;明細!G162)</f>
        <v>自滅するアメリカ帝国
日本よ､独立せよ</v>
      </c>
      <c r="G162" s="11" t="str">
        <f>IF(明細!L162="","",明細!L162)&amp;IF(明細!M162="",""," 他")</f>
        <v>伊藤貫</v>
      </c>
      <c r="H162" s="23" t="str">
        <f>IF(明細!O162="","",明細!O162)</f>
        <v>文芸春秋社</v>
      </c>
      <c r="I162" s="76">
        <f>IF(明細!R162="","",明細!R162)</f>
        <v>40969</v>
      </c>
      <c r="J162" s="192" t="str">
        <f>IF(明細!AE162="","",明細!AE162)</f>
        <v/>
      </c>
      <c r="K162" s="193" t="str">
        <f>IF(明細!AF162="","",明細!AF162)</f>
        <v/>
      </c>
      <c r="L162" s="201" t="str">
        <f>IF(明細!AG162="","",明細!AG162)</f>
        <v/>
      </c>
      <c r="M162" s="202" t="str">
        <f>IF(明細!AH162="","",明細!AH162)</f>
        <v/>
      </c>
    </row>
    <row r="163" spans="1:13" ht="39.950000000000003" customHeight="1">
      <c r="A163" s="51">
        <f t="shared" si="2"/>
        <v>162</v>
      </c>
      <c r="B163" s="55">
        <f>IF(明細!D163="","",明細!D163)</f>
        <v>163</v>
      </c>
      <c r="C163" s="56" t="str">
        <f>IF(明細!A163="","",明細!A163)</f>
        <v>06-01</v>
      </c>
      <c r="D163" s="226" t="str">
        <f>IF(明細!W163="","",明細!W163)</f>
        <v>Ｂ６
版</v>
      </c>
      <c r="E163" s="66" t="str">
        <f>IF(明細!B163="","",明細!B163)</f>
        <v>政経</v>
      </c>
      <c r="F163" s="10" t="str">
        <f>IF(明細!G163="",IF(明細!E163="","",明細!E163),IF(明細!E163="","",明細!E163)&amp;"
"&amp;明細!G163)</f>
        <v>史上最強の経済大国 日本は買いだ
「黄金の４０年」が始まった 2010年超予測</v>
      </c>
      <c r="G163" s="11" t="str">
        <f>IF(明細!L163="","",明細!L163)&amp;IF(明細!M163="",""," 他")</f>
        <v>佐々木英信</v>
      </c>
      <c r="H163" s="23" t="str">
        <f>IF(明細!O163="","",明細!O163)</f>
        <v>幸福の科学出版</v>
      </c>
      <c r="I163" s="76">
        <f>IF(明細!R163="","",明細!R163)</f>
        <v>38753</v>
      </c>
      <c r="J163" s="192" t="str">
        <f>IF(明細!AE163="","",明細!AE163)</f>
        <v/>
      </c>
      <c r="K163" s="193" t="str">
        <f>IF(明細!AF163="","",明細!AF163)</f>
        <v/>
      </c>
      <c r="L163" s="201" t="str">
        <f>IF(明細!AG163="","",明細!AG163)</f>
        <v/>
      </c>
      <c r="M163" s="202" t="str">
        <f>IF(明細!AH163="","",明細!AH163)</f>
        <v/>
      </c>
    </row>
    <row r="164" spans="1:13" ht="39.950000000000003" customHeight="1">
      <c r="A164" s="51">
        <f t="shared" si="2"/>
        <v>163</v>
      </c>
      <c r="B164" s="55">
        <f>IF(明細!D164="","",明細!D164)</f>
        <v>164</v>
      </c>
      <c r="C164" s="56" t="str">
        <f>IF(明細!A164="","",明細!A164)</f>
        <v>18-12</v>
      </c>
      <c r="D164" s="226" t="str">
        <f>IF(明細!W164="","",明細!W164)</f>
        <v>Ｂ６
版</v>
      </c>
      <c r="E164" s="66" t="str">
        <f>IF(明細!B164="","",明細!B164)</f>
        <v>政経</v>
      </c>
      <c r="F164" s="10" t="str">
        <f>IF(明細!G164="",IF(明細!E164="","",明細!E164),IF(明細!E164="","",明細!E164)&amp;"
"&amp;明細!G164)</f>
        <v>経済学の宇宙
ｴｺﾉﾐｽﾄが選ぶ経済図書ﾍﾞｽﾄ10第1位</v>
      </c>
      <c r="G164" s="11" t="str">
        <f>IF(明細!L164="","",明細!L164)&amp;IF(明細!M164="",""," 他")</f>
        <v>岩井克人 他</v>
      </c>
      <c r="H164" s="23" t="str">
        <f>IF(明細!O164="","",明細!O164)</f>
        <v>日本経済新聞出版社</v>
      </c>
      <c r="I164" s="76">
        <f>IF(明細!R164="","",明細!R164)</f>
        <v>43070</v>
      </c>
      <c r="J164" s="192" t="str">
        <f>IF(明細!AE164="","",明細!AE164)</f>
        <v/>
      </c>
      <c r="K164" s="193" t="str">
        <f>IF(明細!AF164="","",明細!AF164)</f>
        <v/>
      </c>
      <c r="L164" s="201" t="str">
        <f>IF(明細!AG164="","",明細!AG164)</f>
        <v/>
      </c>
      <c r="M164" s="202" t="str">
        <f>IF(明細!AH164="","",明細!AH164)</f>
        <v/>
      </c>
    </row>
    <row r="165" spans="1:13" ht="39.950000000000003" customHeight="1">
      <c r="A165" s="51">
        <f t="shared" si="2"/>
        <v>164</v>
      </c>
      <c r="B165" s="55">
        <f>IF(明細!D165="","",明細!D165)</f>
        <v>165</v>
      </c>
      <c r="C165" s="56" t="str">
        <f>IF(明細!A165="","",明細!A165)</f>
        <v>19-08</v>
      </c>
      <c r="D165" s="226" t="str">
        <f>IF(明細!W165="","",明細!W165)</f>
        <v>Ｂ６
版</v>
      </c>
      <c r="E165" s="66" t="str">
        <f>IF(明細!B165="","",明細!B165)</f>
        <v>政経</v>
      </c>
      <c r="F165" s="10" t="str">
        <f>IF(明細!G165="",IF(明細!E165="","",明細!E165),IF(明細!E165="","",明細!E165)&amp;"
"&amp;明細!G165)</f>
        <v>大不平等
エレファントカーブが予測する未来</v>
      </c>
      <c r="G165" s="11" t="str">
        <f>IF(明細!L165="","",明細!L165)&amp;IF(明細!M165="",""," 他")</f>
        <v>ﾌﾞﾗﾝｺ，ﾐﾗﾉｳﾞｨｯﾁ</v>
      </c>
      <c r="H165" s="23" t="str">
        <f>IF(明細!O165="","",明細!O165)</f>
        <v>みすず書房</v>
      </c>
      <c r="I165" s="76">
        <f>IF(明細!R165="","",明細!R165)</f>
        <v>42887</v>
      </c>
      <c r="J165" s="192" t="str">
        <f>IF(明細!AE165="","",明細!AE165)</f>
        <v>大森弘一郎</v>
      </c>
      <c r="K165" s="193">
        <f>IF(明細!AF165="","",明細!AF165)</f>
        <v>43681</v>
      </c>
      <c r="L165" s="201">
        <f>IF(明細!AG165="","",明細!AG165)</f>
        <v>43713</v>
      </c>
      <c r="M165" s="202" t="str">
        <f>IF(明細!AH165="","",明細!AH165)</f>
        <v/>
      </c>
    </row>
    <row r="166" spans="1:13" ht="39.950000000000003" customHeight="1">
      <c r="A166" s="51">
        <f t="shared" si="2"/>
        <v>165</v>
      </c>
      <c r="B166" s="55">
        <f>IF(明細!D166="","",明細!D166)</f>
        <v>166</v>
      </c>
      <c r="C166" s="56" t="str">
        <f>IF(明細!A166="","",明細!A166)</f>
        <v>15-03</v>
      </c>
      <c r="D166" s="226" t="str">
        <f>IF(明細!W166="","",明細!W166)</f>
        <v>文庫
新書</v>
      </c>
      <c r="E166" s="66" t="str">
        <f>IF(明細!B166="","",明細!B166)</f>
        <v>政経</v>
      </c>
      <c r="F166" s="10" t="str">
        <f>IF(明細!G166="",IF(明細!E166="","",明細!E166),IF(明細!E166="","",明細!E166)&amp;"
"&amp;明細!G166)</f>
        <v>里山資本主義
日本経済は「安心の原理」で動く</v>
      </c>
      <c r="G166" s="11" t="str">
        <f>IF(明細!L166="","",明細!L166)&amp;IF(明細!M166="",""," 他")</f>
        <v>操谷浩介[ＮＨＫ広島取材班]</v>
      </c>
      <c r="H166" s="23" t="str">
        <f>IF(明細!O166="","",明細!O166)</f>
        <v>KADOKAWA</v>
      </c>
      <c r="I166" s="76">
        <f>IF(明細!R166="","",明細!R166)</f>
        <v>41465</v>
      </c>
      <c r="J166" s="192" t="str">
        <f>IF(明細!AE166="","",明細!AE166)</f>
        <v>岩谷 廣道</v>
      </c>
      <c r="K166" s="193">
        <f>IF(明細!AF166="","",明細!AF166)</f>
        <v>43041</v>
      </c>
      <c r="L166" s="201">
        <f>IF(明細!AG166="","",明細!AG166)</f>
        <v>43076</v>
      </c>
      <c r="M166" s="202">
        <f>IF(明細!AH166="","",明細!AH166)</f>
        <v>43237</v>
      </c>
    </row>
    <row r="167" spans="1:13" ht="39.950000000000003" customHeight="1">
      <c r="A167" s="51">
        <f t="shared" si="2"/>
        <v>166</v>
      </c>
      <c r="B167" s="55">
        <f>IF(明細!D167="","",明細!D167)</f>
        <v>167</v>
      </c>
      <c r="C167" s="56" t="str">
        <f>IF(明細!A167="","",明細!A167)</f>
        <v>14-05</v>
      </c>
      <c r="D167" s="226" t="str">
        <f>IF(明細!W167="","",明細!W167)</f>
        <v>文庫
新書</v>
      </c>
      <c r="E167" s="66" t="str">
        <f>IF(明細!B167="","",明細!B167)</f>
        <v>政経</v>
      </c>
      <c r="F167" s="10" t="str">
        <f>IF(明細!G167="",IF(明細!E167="","",明細!E167),IF(明細!E167="","",明細!E167)&amp;"
"&amp;明細!G167)</f>
        <v>地方消滅
東京一極集中が招く人口急減</v>
      </c>
      <c r="G167" s="11" t="str">
        <f>IF(明細!L167="","",明細!L167)&amp;IF(明細!M167="",""," 他")</f>
        <v>増田寛也編著</v>
      </c>
      <c r="H167" s="23" t="str">
        <f>IF(明細!O167="","",明細!O167)</f>
        <v>中央公論新社</v>
      </c>
      <c r="I167" s="76">
        <f>IF(明細!R167="","",明細!R167)</f>
        <v>41876</v>
      </c>
      <c r="J167" s="192" t="str">
        <f>IF(明細!AE167="","",明細!AE167)</f>
        <v/>
      </c>
      <c r="K167" s="193" t="str">
        <f>IF(明細!AF167="","",明細!AF167)</f>
        <v/>
      </c>
      <c r="L167" s="201" t="str">
        <f>IF(明細!AG167="","",明細!AG167)</f>
        <v/>
      </c>
      <c r="M167" s="202" t="str">
        <f>IF(明細!AH167="","",明細!AH167)</f>
        <v/>
      </c>
    </row>
    <row r="168" spans="1:13" ht="39.950000000000003" customHeight="1">
      <c r="A168" s="51">
        <f t="shared" si="2"/>
        <v>167</v>
      </c>
      <c r="B168" s="55">
        <f>IF(明細!D168="","",明細!D168)</f>
        <v>168</v>
      </c>
      <c r="C168" s="56" t="str">
        <f>IF(明細!A168="","",明細!A168)</f>
        <v>18-09</v>
      </c>
      <c r="D168" s="226" t="str">
        <f>IF(明細!W168="","",明細!W168)</f>
        <v>文庫
新書</v>
      </c>
      <c r="E168" s="66" t="str">
        <f>IF(明細!B168="","",明細!B168)</f>
        <v>政経</v>
      </c>
      <c r="F168" s="10" t="str">
        <f>IF(明細!G168="",IF(明細!E168="","",明細!E168),IF(明細!E168="","",明細!E168)&amp;"
"&amp;明細!G168)</f>
        <v>未来の年表
未来の年表―人口減少日本でこれから起きること</v>
      </c>
      <c r="G168" s="11" t="str">
        <f>IF(明細!L168="","",明細!L168)&amp;IF(明細!M168="",""," 他")</f>
        <v>河合 雅司</v>
      </c>
      <c r="H168" s="23" t="str">
        <f>IF(明細!O168="","",明細!O168)</f>
        <v>講談社</v>
      </c>
      <c r="I168" s="76">
        <f>IF(明細!R168="","",明細!R168)</f>
        <v>42888</v>
      </c>
      <c r="J168" s="192" t="str">
        <f>IF(明細!AE168="","",明細!AE168)</f>
        <v>谷井一彦</v>
      </c>
      <c r="K168" s="193">
        <f>IF(明細!AF168="","",明細!AF168)</f>
        <v>43707</v>
      </c>
      <c r="L168" s="201">
        <f>IF(明細!AG168="","",明細!AG168)</f>
        <v>43741</v>
      </c>
      <c r="M168" s="202">
        <f>IF(明細!AH168="","",明細!AH168)</f>
        <v>43741</v>
      </c>
    </row>
    <row r="169" spans="1:13" ht="39.950000000000003" customHeight="1">
      <c r="A169" s="51">
        <f t="shared" si="2"/>
        <v>168</v>
      </c>
      <c r="B169" s="55">
        <f>IF(明細!D169="","",明細!D169)</f>
        <v>169</v>
      </c>
      <c r="C169" s="56" t="str">
        <f>IF(明細!A169="","",明細!A169)</f>
        <v>18-10</v>
      </c>
      <c r="D169" s="226" t="str">
        <f>IF(明細!W169="","",明細!W169)</f>
        <v>文庫
新書</v>
      </c>
      <c r="E169" s="66" t="str">
        <f>IF(明細!B169="","",明細!B169)</f>
        <v>政経</v>
      </c>
      <c r="F169" s="10" t="str">
        <f>IF(明細!G169="",IF(明細!E169="","",明細!E169),IF(明細!E169="","",明細!E169)&amp;"
"&amp;明細!G169)</f>
        <v>未来の年表(２)
人口減少日本であなたに起きること</v>
      </c>
      <c r="G169" s="11" t="str">
        <f>IF(明細!L169="","",明細!L169)&amp;IF(明細!M169="",""," 他")</f>
        <v>河合 雅司</v>
      </c>
      <c r="H169" s="23" t="str">
        <f>IF(明細!O169="","",明細!O169)</f>
        <v>講談社</v>
      </c>
      <c r="I169" s="76">
        <f>IF(明細!R169="","",明細!R169)</f>
        <v>43242</v>
      </c>
      <c r="J169" s="192" t="str">
        <f>IF(明細!AE169="","",明細!AE169)</f>
        <v>金子仁洋</v>
      </c>
      <c r="K169" s="193">
        <f>IF(明細!AF169="","",明細!AF169)</f>
        <v>43349</v>
      </c>
      <c r="L169" s="201">
        <f>IF(明細!AG169="","",明細!AG169)</f>
        <v>43377</v>
      </c>
      <c r="M169" s="202">
        <f>IF(明細!AH169="","",明細!AH169)</f>
        <v>43377</v>
      </c>
    </row>
    <row r="170" spans="1:13" ht="39.950000000000003" customHeight="1">
      <c r="A170" s="51">
        <f t="shared" si="2"/>
        <v>169</v>
      </c>
      <c r="B170" s="55">
        <f>IF(明細!D170="","",明細!D170)</f>
        <v>170</v>
      </c>
      <c r="C170" s="56" t="str">
        <f>IF(明細!A170="","",明細!A170)</f>
        <v>00-07</v>
      </c>
      <c r="D170" s="226" t="str">
        <f>IF(明細!W170="","",明細!W170)</f>
        <v>Ａ５
版</v>
      </c>
      <c r="E170" s="66" t="str">
        <f>IF(明細!B170="","",明細!B170)</f>
        <v>政経</v>
      </c>
      <c r="F170" s="10" t="str">
        <f>IF(明細!G170="",IF(明細!E170="","",明細!E170),IF(明細!E170="","",明細!E170)&amp;"
"&amp;明細!G170)</f>
        <v>地球温暖化対策と環境税
「環境に係る税･課徴金等の経済的手法研究会」</v>
      </c>
      <c r="G170" s="11" t="str">
        <f>IF(明細!L170="","",明細!L170)&amp;IF(明細!M170="",""," 他")</f>
        <v>環境庁企画調整局
企画調整課調査企画室</v>
      </c>
      <c r="H170" s="23" t="str">
        <f>IF(明細!O170="","",明細!O170)</f>
        <v>ぎょうせい</v>
      </c>
      <c r="I170" s="76">
        <f>IF(明細!R170="","",明細!R170)</f>
        <v>35767</v>
      </c>
      <c r="J170" s="192" t="str">
        <f>IF(明細!AE170="","",明細!AE170)</f>
        <v/>
      </c>
      <c r="K170" s="193" t="str">
        <f>IF(明細!AF170="","",明細!AF170)</f>
        <v/>
      </c>
      <c r="L170" s="201" t="str">
        <f>IF(明細!AG170="","",明細!AG170)</f>
        <v/>
      </c>
      <c r="M170" s="202" t="str">
        <f>IF(明細!AH170="","",明細!AH170)</f>
        <v/>
      </c>
    </row>
    <row r="171" spans="1:13" ht="39.950000000000003" customHeight="1">
      <c r="A171" s="51">
        <f t="shared" si="2"/>
        <v>170</v>
      </c>
      <c r="B171" s="55">
        <f>IF(明細!D171="","",明細!D171)</f>
        <v>171</v>
      </c>
      <c r="C171" s="56" t="str">
        <f>IF(明細!A171="","",明細!A171)</f>
        <v>17-25</v>
      </c>
      <c r="D171" s="226" t="str">
        <f>IF(明細!W171="","",明細!W171)</f>
        <v>文庫
新書</v>
      </c>
      <c r="E171" s="66" t="str">
        <f>IF(明細!B171="","",明細!B171)</f>
        <v>政経</v>
      </c>
      <c r="F171" s="10" t="str">
        <f>IF(明細!G171="",IF(明細!E171="","",明細!E171),IF(明細!E171="","",明細!E171)&amp;"
"&amp;明細!G171)</f>
        <v>フリーメイソン
秘密結社の社会学</v>
      </c>
      <c r="G171" s="11" t="str">
        <f>IF(明細!L171="","",明細!L171)&amp;IF(明細!M171="",""," 他")</f>
        <v>橋爪大三郎</v>
      </c>
      <c r="H171" s="23" t="str">
        <f>IF(明細!O171="","",明細!O171)</f>
        <v>小学館</v>
      </c>
      <c r="I171" s="76">
        <f>IF(明細!R171="","",明細!R171)</f>
        <v>42948</v>
      </c>
      <c r="J171" s="192" t="str">
        <f>IF(明細!AE171="","",明細!AE171)</f>
        <v>金子 壮一</v>
      </c>
      <c r="K171" s="193">
        <f>IF(明細!AF171="","",明細!AF171)</f>
        <v>43160</v>
      </c>
      <c r="L171" s="201">
        <f>IF(明細!AG171="","",明細!AG171)</f>
        <v>43195</v>
      </c>
      <c r="M171" s="202">
        <f>IF(明細!AH171="","",明細!AH171)</f>
        <v>43195</v>
      </c>
    </row>
    <row r="172" spans="1:13" ht="39.950000000000003" customHeight="1">
      <c r="A172" s="51">
        <f t="shared" si="2"/>
        <v>171</v>
      </c>
      <c r="B172" s="55">
        <f>IF(明細!D172="","",明細!D172)</f>
        <v>172</v>
      </c>
      <c r="C172" s="56" t="str">
        <f>IF(明細!A172="","",明細!A172)</f>
        <v>00-20</v>
      </c>
      <c r="D172" s="226" t="str">
        <f>IF(明細!W172="","",明細!W172)</f>
        <v>Ａ５
版</v>
      </c>
      <c r="E172" s="66" t="str">
        <f>IF(明細!B172="","",明細!B172)</f>
        <v>政経</v>
      </c>
      <c r="F172" s="10" t="str">
        <f>IF(明細!G172="",IF(明細!E172="","",明細!E172),IF(明細!E172="","",明細!E172)&amp;"
"&amp;明細!G172)</f>
        <v>地球時代を生きる
消費者教育読本(消費生活と環境編)－循環と共生のくらし</v>
      </c>
      <c r="G172" s="11" t="str">
        <f>IF(明細!L172="","",明細!L172)&amp;IF(明細!M172="",""," 他")</f>
        <v>東京都</v>
      </c>
      <c r="H172" s="23" t="str">
        <f>IF(明細!O172="","",明細!O172)</f>
        <v>東京都消費生活総合ｴﾝﾀｰ</v>
      </c>
      <c r="I172" s="76">
        <f>IF(明細!R172="","",明細!R172)</f>
        <v>35521</v>
      </c>
      <c r="J172" s="192" t="str">
        <f>IF(明細!AE172="","",明細!AE172)</f>
        <v/>
      </c>
      <c r="K172" s="193" t="str">
        <f>IF(明細!AF172="","",明細!AF172)</f>
        <v/>
      </c>
      <c r="L172" s="201" t="str">
        <f>IF(明細!AG172="","",明細!AG172)</f>
        <v/>
      </c>
      <c r="M172" s="202" t="str">
        <f>IF(明細!AH172="","",明細!AH172)</f>
        <v/>
      </c>
    </row>
    <row r="173" spans="1:13" ht="39.950000000000003" customHeight="1">
      <c r="A173" s="51">
        <f t="shared" si="2"/>
        <v>172</v>
      </c>
      <c r="B173" s="55">
        <f>IF(明細!D173="","",明細!D173)</f>
        <v>173</v>
      </c>
      <c r="C173" s="56" t="str">
        <f>IF(明細!A173="","",明細!A173)</f>
        <v>18-08</v>
      </c>
      <c r="D173" s="226" t="str">
        <f>IF(明細!W173="","",明細!W173)</f>
        <v>文庫
新書</v>
      </c>
      <c r="E173" s="66" t="str">
        <f>IF(明細!B173="","",明細!B173)</f>
        <v>政経</v>
      </c>
      <c r="F173" s="10" t="str">
        <f>IF(明細!G173="",IF(明細!E173="","",明細!E173),IF(明細!E173="","",明細!E173)&amp;"
"&amp;明細!G173)</f>
        <v>首都水没</v>
      </c>
      <c r="G173" s="11" t="str">
        <f>IF(明細!L173="","",明細!L173)&amp;IF(明細!M173="",""," 他")</f>
        <v>土屋信行</v>
      </c>
      <c r="H173" s="23" t="str">
        <f>IF(明細!O173="","",明細!O173)</f>
        <v>文芸春秋</v>
      </c>
      <c r="I173" s="76">
        <f>IF(明細!R173="","",明細!R173)</f>
        <v>41871</v>
      </c>
      <c r="J173" s="192" t="str">
        <f>IF(明細!AE173="","",明細!AE173)</f>
        <v/>
      </c>
      <c r="K173" s="193" t="str">
        <f>IF(明細!AF173="","",明細!AF173)</f>
        <v/>
      </c>
      <c r="L173" s="201" t="str">
        <f>IF(明細!AG173="","",明細!AG173)</f>
        <v/>
      </c>
      <c r="M173" s="202" t="str">
        <f>IF(明細!AH173="","",明細!AH173)</f>
        <v/>
      </c>
    </row>
    <row r="174" spans="1:13" ht="39.950000000000003" customHeight="1">
      <c r="A174" s="51">
        <f t="shared" si="2"/>
        <v>173</v>
      </c>
      <c r="B174" s="55">
        <f>IF(明細!D174="","",明細!D174)</f>
        <v>174</v>
      </c>
      <c r="C174" s="56" t="str">
        <f>IF(明細!A174="","",明細!A174)</f>
        <v>19-17</v>
      </c>
      <c r="D174" s="226" t="str">
        <f>IF(明細!W174="","",明細!W174)</f>
        <v>文庫
新書</v>
      </c>
      <c r="E174" s="66" t="str">
        <f>IF(明細!B174="","",明細!B174)</f>
        <v>政経</v>
      </c>
      <c r="F174" s="10" t="str">
        <f>IF(明細!G174="",IF(明細!E174="","",明細!E174),IF(明細!E174="","",明細!E174)&amp;"
"&amp;明細!G174)</f>
        <v>水害列島</v>
      </c>
      <c r="G174" s="11" t="str">
        <f>IF(明細!L174="","",明細!L174)&amp;IF(明細!M174="",""," 他")</f>
        <v>土屋信行</v>
      </c>
      <c r="H174" s="23" t="str">
        <f>IF(明細!O174="","",明細!O174)</f>
        <v>文藝春秋</v>
      </c>
      <c r="I174" s="76">
        <f>IF(明細!R174="","",明細!R174)</f>
        <v>43665</v>
      </c>
      <c r="J174" s="192" t="str">
        <f>IF(明細!AE174="","",明細!AE174)</f>
        <v>中川浩之</v>
      </c>
      <c r="K174" s="193">
        <f>IF(明細!AF174="","",明細!AF174)</f>
        <v>43678</v>
      </c>
      <c r="L174" s="201">
        <f>IF(明細!AG174="","",明細!AG174)</f>
        <v>43713</v>
      </c>
      <c r="M174" s="202">
        <f>IF(明細!AH174="","",明細!AH174)</f>
        <v>43713</v>
      </c>
    </row>
    <row r="175" spans="1:13" ht="39.950000000000003" customHeight="1">
      <c r="A175" s="51">
        <f t="shared" si="2"/>
        <v>174</v>
      </c>
      <c r="B175" s="55">
        <f>IF(明細!D175="","",明細!D175)</f>
        <v>175</v>
      </c>
      <c r="C175" s="56" t="str">
        <f>IF(明細!A175="","",明細!A175)</f>
        <v>15-04</v>
      </c>
      <c r="D175" s="226" t="str">
        <f>IF(明細!W175="","",明細!W175)</f>
        <v>文庫
新書</v>
      </c>
      <c r="E175" s="66" t="str">
        <f>IF(明細!B175="","",明細!B175)</f>
        <v>政経</v>
      </c>
      <c r="F175" s="10" t="str">
        <f>IF(明細!G175="",IF(明細!E175="","",明細!E175),IF(明細!E175="","",明細!E175)&amp;"
"&amp;明細!G175)</f>
        <v>失敗の本質
日本軍組織論的研究</v>
      </c>
      <c r="G175" s="11" t="str">
        <f>IF(明細!L175="","",明細!L175)&amp;IF(明細!M175="",""," 他")</f>
        <v>戸部良一 他</v>
      </c>
      <c r="H175" s="23" t="str">
        <f>IF(明細!O175="","",明細!O175)</f>
        <v>中央公論新社</v>
      </c>
      <c r="I175" s="76">
        <f>IF(明細!R175="","",明細!R175)</f>
        <v>33460</v>
      </c>
      <c r="J175" s="192" t="str">
        <f>IF(明細!AE175="","",明細!AE175)</f>
        <v>岩谷 廣道</v>
      </c>
      <c r="K175" s="193">
        <f>IF(明細!AF175="","",明細!AF175)</f>
        <v>42888</v>
      </c>
      <c r="L175" s="201">
        <f>IF(明細!AG175="","",明細!AG175)</f>
        <v>42924</v>
      </c>
      <c r="M175" s="202">
        <f>IF(明細!AH175="","",明細!AH175)</f>
        <v>42924</v>
      </c>
    </row>
    <row r="176" spans="1:13" ht="39.950000000000003" customHeight="1">
      <c r="A176" s="51">
        <f t="shared" si="2"/>
        <v>175</v>
      </c>
      <c r="B176" s="55">
        <f>IF(明細!D176="","",明細!D176)</f>
        <v>176</v>
      </c>
      <c r="C176" s="56" t="str">
        <f>IF(明細!A176="","",明細!A176)</f>
        <v>17-03</v>
      </c>
      <c r="D176" s="226" t="str">
        <f>IF(明細!W176="","",明細!W176)</f>
        <v>Ｂ６
版</v>
      </c>
      <c r="E176" s="66" t="str">
        <f>IF(明細!B176="","",明細!B176)</f>
        <v>政経</v>
      </c>
      <c r="F176" s="10" t="str">
        <f>IF(明細!G176="",IF(明細!E176="","",明細!E176),IF(明細!E176="","",明細!E176)&amp;"
"&amp;明細!G176)</f>
        <v>地球を「売り物」にする人たち
異常気象がもたらす不都合な「現実」</v>
      </c>
      <c r="G176" s="11" t="str">
        <f>IF(明細!L176="","",明細!L176)&amp;IF(明細!M176="",""," 他")</f>
        <v>ﾏｯｹﾝｼﾞｰ･ﾌｧﾝｸ</v>
      </c>
      <c r="H176" s="23" t="str">
        <f>IF(明細!O176="","",明細!O176)</f>
        <v>ﾀﾞｲﾔﾓﾝﾄﾞ社</v>
      </c>
      <c r="I176" s="76">
        <f>IF(明細!R176="","",明細!R176)</f>
        <v>42439</v>
      </c>
      <c r="J176" s="192" t="str">
        <f>IF(明細!AE176="","",明細!AE176)</f>
        <v>龍野 廣道</v>
      </c>
      <c r="K176" s="193">
        <f>IF(明細!AF176="","",明細!AF176)</f>
        <v>42768</v>
      </c>
      <c r="L176" s="201">
        <f>IF(明細!AG176="","",明細!AG176)</f>
        <v>42796</v>
      </c>
      <c r="M176" s="202">
        <f>IF(明細!AH176="","",明細!AH176)</f>
        <v>42831</v>
      </c>
    </row>
    <row r="177" spans="1:13" ht="39.950000000000003" customHeight="1">
      <c r="A177" s="51">
        <f t="shared" si="2"/>
        <v>176</v>
      </c>
      <c r="B177" s="55">
        <f>IF(明細!D177="","",明細!D177)</f>
        <v>177</v>
      </c>
      <c r="C177" s="56" t="str">
        <f>IF(明細!A177="","",明細!A177)</f>
        <v>03-07</v>
      </c>
      <c r="D177" s="226" t="str">
        <f>IF(明細!W177="","",明細!W177)</f>
        <v>Ａ５
版</v>
      </c>
      <c r="E177" s="66" t="str">
        <f>IF(明細!B177="","",明細!B177)</f>
        <v>政経</v>
      </c>
      <c r="F177" s="10" t="str">
        <f>IF(明細!G177="",IF(明細!E177="","",明細!E177),IF(明細!E177="","",明細!E177)&amp;"
"&amp;明細!G177)</f>
        <v>新･地球環境ビジネス2003-2004
自律的発展段階にある環境ﾋﾞｼﾞﾈｽ</v>
      </c>
      <c r="G177" s="11" t="str">
        <f>IF(明細!L177="","",明細!L177)&amp;IF(明細!M177="",""," 他")</f>
        <v>ｴｺﾋﾞｼﾞﾈｽﾈｯﾄﾜｰｸ【編】</v>
      </c>
      <c r="H177" s="23" t="str">
        <f>IF(明細!O177="","",明細!O177)</f>
        <v>産学社</v>
      </c>
      <c r="I177" s="76">
        <f>IF(明細!R177="","",明細!R177)</f>
        <v>37680</v>
      </c>
      <c r="J177" s="192" t="str">
        <f>IF(明細!AE177="","",明細!AE177)</f>
        <v/>
      </c>
      <c r="K177" s="193" t="str">
        <f>IF(明細!AF177="","",明細!AF177)</f>
        <v/>
      </c>
      <c r="L177" s="201" t="str">
        <f>IF(明細!AG177="","",明細!AG177)</f>
        <v/>
      </c>
      <c r="M177" s="202" t="str">
        <f>IF(明細!AH177="","",明細!AH177)</f>
        <v/>
      </c>
    </row>
    <row r="178" spans="1:13" ht="39.950000000000003" customHeight="1">
      <c r="A178" s="51">
        <f t="shared" si="2"/>
        <v>177</v>
      </c>
      <c r="B178" s="55">
        <f>IF(明細!D178="","",明細!D178)</f>
        <v>178</v>
      </c>
      <c r="C178" s="56" t="str">
        <f>IF(明細!A178="","",明細!A178)</f>
        <v>09-01</v>
      </c>
      <c r="D178" s="226" t="str">
        <f>IF(明細!W178="","",明細!W178)</f>
        <v>文庫
新書</v>
      </c>
      <c r="E178" s="66" t="str">
        <f>IF(明細!B178="","",明細!B178)</f>
        <v>政経</v>
      </c>
      <c r="F178" s="10" t="str">
        <f>IF(明細!G178="",IF(明細!E178="","",明細!E178),IF(明細!E178="","",明細!E178)&amp;"
"&amp;明細!G178)</f>
        <v>自然と国家と人間と</v>
      </c>
      <c r="G178" s="11" t="str">
        <f>IF(明細!L178="","",明細!L178)&amp;IF(明細!M178="",""," 他")</f>
        <v>野口 健著</v>
      </c>
      <c r="H178" s="23" t="str">
        <f>IF(明細!O178="","",明細!O178)</f>
        <v>日本経済新聞出版社</v>
      </c>
      <c r="I178" s="76">
        <f>IF(明細!R178="","",明細!R178)</f>
        <v>39853</v>
      </c>
      <c r="J178" s="192" t="str">
        <f>IF(明細!AE178="","",明細!AE178)</f>
        <v/>
      </c>
      <c r="K178" s="193" t="str">
        <f>IF(明細!AF178="","",明細!AF178)</f>
        <v/>
      </c>
      <c r="L178" s="201" t="str">
        <f>IF(明細!AG178="","",明細!AG178)</f>
        <v/>
      </c>
      <c r="M178" s="202" t="str">
        <f>IF(明細!AH178="","",明細!AH178)</f>
        <v/>
      </c>
    </row>
    <row r="179" spans="1:13" ht="39.950000000000003" customHeight="1">
      <c r="A179" s="51">
        <f t="shared" si="2"/>
        <v>178</v>
      </c>
      <c r="B179" s="55">
        <f>IF(明細!D179="","",明細!D179)</f>
        <v>179</v>
      </c>
      <c r="C179" s="56" t="str">
        <f>IF(明細!A179="","",明細!A179)</f>
        <v>00-04</v>
      </c>
      <c r="D179" s="226" t="str">
        <f>IF(明細!W179="","",明細!W179)</f>
        <v>Ｂ６
版</v>
      </c>
      <c r="E179" s="66" t="str">
        <f>IF(明細!B179="","",明細!B179)</f>
        <v>政経</v>
      </c>
      <c r="F179" s="10" t="str">
        <f>IF(明細!G179="",IF(明細!E179="","",明細!E179),IF(明細!E179="","",明細!E179)&amp;"
"&amp;明細!G179)</f>
        <v>地球環境の視点に立った世直し論
日本を変える・世界を変える</v>
      </c>
      <c r="G179" s="11" t="str">
        <f>IF(明細!L179="","",明細!L179)&amp;IF(明細!M179="",""," 他")</f>
        <v>愛知知男</v>
      </c>
      <c r="H179" s="23" t="str">
        <f>IF(明細!O179="","",明細!O179)</f>
        <v>プレジデント社</v>
      </c>
      <c r="I179" s="76">
        <f>IF(明細!R179="","",明細!R179)</f>
        <v>33754</v>
      </c>
      <c r="J179" s="192" t="str">
        <f>IF(明細!AE179="","",明細!AE179)</f>
        <v/>
      </c>
      <c r="K179" s="193" t="str">
        <f>IF(明細!AF179="","",明細!AF179)</f>
        <v/>
      </c>
      <c r="L179" s="201" t="str">
        <f>IF(明細!AG179="","",明細!AG179)</f>
        <v/>
      </c>
      <c r="M179" s="202" t="str">
        <f>IF(明細!AH179="","",明細!AH179)</f>
        <v/>
      </c>
    </row>
    <row r="180" spans="1:13" ht="39.950000000000003" customHeight="1">
      <c r="A180" s="51">
        <f t="shared" si="2"/>
        <v>179</v>
      </c>
      <c r="B180" s="55">
        <f>IF(明細!D180="","",明細!D180)</f>
        <v>180</v>
      </c>
      <c r="C180" s="56" t="str">
        <f>IF(明細!A180="","",明細!A180)</f>
        <v>00-12</v>
      </c>
      <c r="D180" s="226" t="str">
        <f>IF(明細!W180="","",明細!W180)</f>
        <v>Ｂ６
版</v>
      </c>
      <c r="E180" s="66" t="str">
        <f>IF(明細!B180="","",明細!B180)</f>
        <v>政経</v>
      </c>
      <c r="F180" s="10" t="str">
        <f>IF(明細!G180="",IF(明細!E180="","",明細!E180),IF(明細!E180="","",明細!E180)&amp;"
"&amp;明細!G180)</f>
        <v>地球環境と日本経済
21世紀の課題に挑む企業人</v>
      </c>
      <c r="G180" s="11" t="str">
        <f>IF(明細!L180="","",明細!L180)&amp;IF(明細!M180="",""," 他")</f>
        <v>三橋現宏編 他</v>
      </c>
      <c r="H180" s="23" t="str">
        <f>IF(明細!O180="","",明細!O180)</f>
        <v>岩波書店</v>
      </c>
      <c r="I180" s="76">
        <f>IF(明細!R180="","",明細!R180)</f>
        <v>36251</v>
      </c>
      <c r="J180" s="192" t="str">
        <f>IF(明細!AE180="","",明細!AE180)</f>
        <v/>
      </c>
      <c r="K180" s="193" t="str">
        <f>IF(明細!AF180="","",明細!AF180)</f>
        <v/>
      </c>
      <c r="L180" s="201" t="str">
        <f>IF(明細!AG180="","",明細!AG180)</f>
        <v/>
      </c>
      <c r="M180" s="202" t="str">
        <f>IF(明細!AH180="","",明細!AH180)</f>
        <v/>
      </c>
    </row>
    <row r="181" spans="1:13" ht="39.950000000000003" customHeight="1">
      <c r="A181" s="51">
        <f t="shared" si="2"/>
        <v>180</v>
      </c>
      <c r="B181" s="55">
        <f>IF(明細!D181="","",明細!D181)</f>
        <v>181</v>
      </c>
      <c r="C181" s="56" t="str">
        <f>IF(明細!A181="","",明細!A181)</f>
        <v>16-04</v>
      </c>
      <c r="D181" s="226" t="str">
        <f>IF(明細!W181="","",明細!W181)</f>
        <v>Ｂ６
版</v>
      </c>
      <c r="E181" s="66" t="str">
        <f>IF(明細!B181="","",明細!B181)</f>
        <v>政経</v>
      </c>
      <c r="F181" s="10" t="str">
        <f>IF(明細!G181="",IF(明細!E181="","",明細!E181),IF(明細!E181="","",明細!E181)&amp;"
"&amp;明細!G181)</f>
        <v>ゴミは会社を救う！
環境と社会に」良いことをして儲かる会社を創る方法</v>
      </c>
      <c r="G181" s="11" t="str">
        <f>IF(明細!L181="","",明細!L181)&amp;IF(明細!M181="",""," 他")</f>
        <v>武本かや</v>
      </c>
      <c r="H181" s="23" t="str">
        <f>IF(明細!O181="","",明細!O181)</f>
        <v>ｶﾅﾘﾔｺﾐﾆｹｰｼｮﾝｽﾞ</v>
      </c>
      <c r="I181" s="76">
        <f>IF(明細!R181="","",明細!R181)</f>
        <v>42420</v>
      </c>
      <c r="J181" s="192" t="str">
        <f>IF(明細!AE181="","",明細!AE181)</f>
        <v/>
      </c>
      <c r="K181" s="193" t="str">
        <f>IF(明細!AF181="","",明細!AF181)</f>
        <v/>
      </c>
      <c r="L181" s="201" t="str">
        <f>IF(明細!AG181="","",明細!AG181)</f>
        <v/>
      </c>
      <c r="M181" s="202" t="str">
        <f>IF(明細!AH181="","",明細!AH181)</f>
        <v/>
      </c>
    </row>
    <row r="182" spans="1:13" ht="39.950000000000003" customHeight="1">
      <c r="A182" s="51">
        <f t="shared" si="2"/>
        <v>181</v>
      </c>
      <c r="B182" s="55">
        <f>IF(明細!D182="","",明細!D182)</f>
        <v>182</v>
      </c>
      <c r="C182" s="56" t="str">
        <f>IF(明細!A182="","",明細!A182)</f>
        <v>15-05</v>
      </c>
      <c r="D182" s="226" t="str">
        <f>IF(明細!W182="","",明細!W182)</f>
        <v>Ａ５
版</v>
      </c>
      <c r="E182" s="66" t="str">
        <f>IF(明細!B182="","",明細!B182)</f>
        <v>政経</v>
      </c>
      <c r="F182" s="10" t="str">
        <f>IF(明細!G182="",IF(明細!E182="","",明細!E182),IF(明細!E182="","",明細!E182)&amp;"
"&amp;明細!G182)</f>
        <v>原子爆弾１９３８～１９５０年
いかに物理学者たちは､世界を残虐と恐怖へ導いていったか？</v>
      </c>
      <c r="G182" s="11" t="str">
        <f>IF(明細!L182="","",明細!L182)&amp;IF(明細!M182="",""," 他")</f>
        <v>ｼﾞﾑ･ﾊﾞｺﾞｯﾄ</v>
      </c>
      <c r="H182" s="23" t="str">
        <f>IF(明細!O182="","",明細!O182)</f>
        <v>作品社</v>
      </c>
      <c r="I182" s="76">
        <f>IF(明細!R182="","",明細!R182)</f>
        <v>42114</v>
      </c>
      <c r="J182" s="192" t="str">
        <f>IF(明細!AE182="","",明細!AE182)</f>
        <v/>
      </c>
      <c r="K182" s="193" t="str">
        <f>IF(明細!AF182="","",明細!AF182)</f>
        <v/>
      </c>
      <c r="L182" s="201" t="str">
        <f>IF(明細!AG182="","",明細!AG182)</f>
        <v/>
      </c>
      <c r="M182" s="202" t="str">
        <f>IF(明細!AH182="","",明細!AH182)</f>
        <v/>
      </c>
    </row>
    <row r="183" spans="1:13" ht="39.950000000000003" customHeight="1">
      <c r="A183" s="51">
        <f t="shared" si="2"/>
        <v>182</v>
      </c>
      <c r="B183" s="55">
        <f>IF(明細!D183="","",明細!D183)</f>
        <v>183</v>
      </c>
      <c r="C183" s="56" t="str">
        <f>IF(明細!A183="","",明細!A183)</f>
        <v>13-03</v>
      </c>
      <c r="D183" s="226" t="str">
        <f>IF(明細!W183="","",明細!W183)</f>
        <v>Ｂ６
版</v>
      </c>
      <c r="E183" s="66" t="str">
        <f>IF(明細!B183="","",明細!B183)</f>
        <v>政経</v>
      </c>
      <c r="F183" s="10" t="str">
        <f>IF(明細!G183="",IF(明細!E183="","",明細!E183),IF(明細!E183="","",明細!E183)&amp;"
"&amp;明細!G183)</f>
        <v>2020年の産業
事業環境の変化と成長機会を読み解く</v>
      </c>
      <c r="G183" s="11" t="str">
        <f>IF(明細!L183="","",明細!L183)&amp;IF(明細!M183="",""," 他")</f>
        <v>野村総合研究所</v>
      </c>
      <c r="H183" s="23" t="str">
        <f>IF(明細!O183="","",明細!O183)</f>
        <v>東洋経済新報社</v>
      </c>
      <c r="I183" s="76">
        <f>IF(明細!R183="","",明細!R183)</f>
        <v>41445</v>
      </c>
      <c r="J183" s="192" t="str">
        <f>IF(明細!AE183="","",明細!AE183)</f>
        <v/>
      </c>
      <c r="K183" s="193" t="str">
        <f>IF(明細!AF183="","",明細!AF183)</f>
        <v/>
      </c>
      <c r="L183" s="201" t="str">
        <f>IF(明細!AG183="","",明細!AG183)</f>
        <v/>
      </c>
      <c r="M183" s="202" t="str">
        <f>IF(明細!AH183="","",明細!AH183)</f>
        <v/>
      </c>
    </row>
    <row r="184" spans="1:13" ht="39.950000000000003" customHeight="1">
      <c r="A184" s="51">
        <f t="shared" si="2"/>
        <v>183</v>
      </c>
      <c r="B184" s="55">
        <f>IF(明細!D184="","",明細!D184)</f>
        <v>184</v>
      </c>
      <c r="C184" s="56" t="str">
        <f>IF(明細!A184="","",明細!A184)</f>
        <v>A2-01</v>
      </c>
      <c r="D184" s="226" t="str">
        <f>IF(明細!W184="","",明細!W184)</f>
        <v>Ａ５
版</v>
      </c>
      <c r="E184" s="66" t="str">
        <f>IF(明細!B184="","",明細!B184)</f>
        <v>政経</v>
      </c>
      <c r="F184" s="10" t="str">
        <f>IF(明細!G184="",IF(明細!E184="","",明細!E184),IF(明細!E184="","",明細!E184)&amp;"
"&amp;明細!G184)</f>
        <v>会計学はこの惑星を救えるか？
グリーソン・ホワイトに応えて</v>
      </c>
      <c r="G184" s="11" t="str">
        <f>IF(明細!L184="","",明細!L184)&amp;IF(明細!M184="",""," 他")</f>
        <v>三代川正秀</v>
      </c>
      <c r="H184" s="23" t="str">
        <f>IF(明細!O184="","",明細!O184)</f>
        <v xml:space="preserve">拓殖大学経営経理研究所編集委員会 編 </v>
      </c>
      <c r="I184" s="76">
        <f>IF(明細!R184="","",明細!R184)</f>
        <v>42638</v>
      </c>
      <c r="J184" s="192" t="str">
        <f>IF(明細!AE184="","",明細!AE184)</f>
        <v>?</v>
      </c>
      <c r="K184" s="193" t="str">
        <f>IF(明細!AF184="","",明細!AF184)</f>
        <v/>
      </c>
      <c r="L184" s="201" t="str">
        <f>IF(明細!AG184="","",明細!AG184)</f>
        <v/>
      </c>
      <c r="M184" s="202" t="str">
        <f>IF(明細!AH184="","",明細!AH184)</f>
        <v/>
      </c>
    </row>
    <row r="185" spans="1:13" ht="39.950000000000003" customHeight="1">
      <c r="A185" s="51">
        <f t="shared" si="2"/>
        <v>184</v>
      </c>
      <c r="B185" s="55">
        <f>IF(明細!D185="","",明細!D185)</f>
        <v>185</v>
      </c>
      <c r="C185" s="56" t="str">
        <f>IF(明細!A185="","",明細!A185)</f>
        <v>13-04</v>
      </c>
      <c r="D185" s="226" t="str">
        <f>IF(明細!W185="","",明細!W185)</f>
        <v>Ｂ６
版</v>
      </c>
      <c r="E185" s="66" t="str">
        <f>IF(明細!B185="","",明細!B185)</f>
        <v>政経</v>
      </c>
      <c r="F185" s="10" t="str">
        <f>IF(明細!G185="",IF(明細!E185="","",明細!E185),IF(明細!E185="","",明細!E185)&amp;"
"&amp;明細!G185)</f>
        <v>職業は武装解除
壊れた社会を立て直すそれが私の仕事</v>
      </c>
      <c r="G185" s="11" t="str">
        <f>IF(明細!L185="","",明細!L185)&amp;IF(明細!M185="",""," 他")</f>
        <v>瀬谷ルミ子 他</v>
      </c>
      <c r="H185" s="23" t="str">
        <f>IF(明細!O185="","",明細!O185)</f>
        <v>朝日新聞出版</v>
      </c>
      <c r="I185" s="76">
        <f>IF(明細!R185="","",明細!R185)</f>
        <v>40816</v>
      </c>
      <c r="J185" s="192" t="str">
        <f>IF(明細!AE185="","",明細!AE185)</f>
        <v/>
      </c>
      <c r="K185" s="193" t="str">
        <f>IF(明細!AF185="","",明細!AF185)</f>
        <v/>
      </c>
      <c r="L185" s="201" t="str">
        <f>IF(明細!AG185="","",明細!AG185)</f>
        <v/>
      </c>
      <c r="M185" s="202" t="str">
        <f>IF(明細!AH185="","",明細!AH185)</f>
        <v/>
      </c>
    </row>
    <row r="186" spans="1:13" ht="39.950000000000003" customHeight="1">
      <c r="A186" s="51">
        <f t="shared" si="2"/>
        <v>185</v>
      </c>
      <c r="B186" s="55">
        <f>IF(明細!D186="","",明細!D186)</f>
        <v>186</v>
      </c>
      <c r="C186" s="56" t="str">
        <f>IF(明細!A186="","",明細!A186)</f>
        <v>17-13</v>
      </c>
      <c r="D186" s="226" t="str">
        <f>IF(明細!W186="","",明細!W186)</f>
        <v>Ｂ６
版</v>
      </c>
      <c r="E186" s="66" t="str">
        <f>IF(明細!B186="","",明細!B186)</f>
        <v>技術</v>
      </c>
      <c r="F186" s="10" t="str">
        <f>IF(明細!G186="",IF(明細!E186="","",明細!E186),IF(明細!E186="","",明細!E186)&amp;"
"&amp;明細!G186)</f>
        <v>人工知能が変える仕事の未来
ＡＩを産業・経営・仕事に活かせるか</v>
      </c>
      <c r="G186" s="11" t="str">
        <f>IF(明細!L186="","",明細!L186)&amp;IF(明細!M186="",""," 他")</f>
        <v>野村直之</v>
      </c>
      <c r="H186" s="23" t="str">
        <f>IF(明細!O186="","",明細!O186)</f>
        <v>日本経済新聞出版社</v>
      </c>
      <c r="I186" s="76">
        <f>IF(明細!R186="","",明細!R186)</f>
        <v>42675</v>
      </c>
      <c r="J186" s="192" t="str">
        <f>IF(明細!AE186="","",明細!AE186)</f>
        <v/>
      </c>
      <c r="K186" s="193" t="str">
        <f>IF(明細!AF186="","",明細!AF186)</f>
        <v/>
      </c>
      <c r="L186" s="201" t="str">
        <f>IF(明細!AG186="","",明細!AG186)</f>
        <v/>
      </c>
      <c r="M186" s="202" t="str">
        <f>IF(明細!AH186="","",明細!AH186)</f>
        <v/>
      </c>
    </row>
    <row r="187" spans="1:13" ht="39.950000000000003" customHeight="1">
      <c r="A187" s="51">
        <f t="shared" si="2"/>
        <v>186</v>
      </c>
      <c r="B187" s="55">
        <f>IF(明細!D187="","",明細!D187)</f>
        <v>187</v>
      </c>
      <c r="C187" s="56" t="str">
        <f>IF(明細!A187="","",明細!A187)</f>
        <v>18-16</v>
      </c>
      <c r="D187" s="226" t="str">
        <f>IF(明細!W187="","",明細!W187)</f>
        <v>Ｂ６
版</v>
      </c>
      <c r="E187" s="66" t="str">
        <f>IF(明細!B187="","",明細!B187)</f>
        <v>技術</v>
      </c>
      <c r="F187" s="10" t="str">
        <f>IF(明細!G187="",IF(明細!E187="","",明細!E187),IF(明細!E187="","",明細!E187)&amp;"
"&amp;明細!G187)</f>
        <v>ＡＩvs.教科書が読めない子どもたち</v>
      </c>
      <c r="G187" s="11" t="str">
        <f>IF(明細!L187="","",明細!L187)&amp;IF(明細!M187="",""," 他")</f>
        <v>新井 紀子</v>
      </c>
      <c r="H187" s="23" t="str">
        <f>IF(明細!O187="","",明細!O187)</f>
        <v>東洋経済新報社</v>
      </c>
      <c r="I187" s="76">
        <f>IF(明細!R187="","",明細!R187)</f>
        <v>43132</v>
      </c>
      <c r="J187" s="192" t="str">
        <f>IF(明細!AE187="","",明細!AE187)</f>
        <v>栗野 哲郎</v>
      </c>
      <c r="K187" s="193">
        <f>IF(明細!AF187="","",明細!AF187)</f>
        <v>43349</v>
      </c>
      <c r="L187" s="201">
        <f>IF(明細!AG187="","",明細!AG187)</f>
        <v>43377</v>
      </c>
      <c r="M187" s="202">
        <f>IF(明細!AH187="","",明細!AH187)</f>
        <v>43594</v>
      </c>
    </row>
    <row r="188" spans="1:13" ht="39.950000000000003" customHeight="1">
      <c r="A188" s="51">
        <f t="shared" si="2"/>
        <v>187</v>
      </c>
      <c r="B188" s="55">
        <f>IF(明細!D188="","",明細!D188)</f>
        <v>188</v>
      </c>
      <c r="C188" s="56" t="str">
        <f>IF(明細!A188="","",明細!A188)</f>
        <v>18-18</v>
      </c>
      <c r="D188" s="226" t="str">
        <f>IF(明細!W188="","",明細!W188)</f>
        <v>Ｂ６
版</v>
      </c>
      <c r="E188" s="66" t="str">
        <f>IF(明細!B188="","",明細!B188)</f>
        <v>技術</v>
      </c>
      <c r="F188" s="10" t="str">
        <f>IF(明細!G188="",IF(明細!E188="","",明細!E188),IF(明細!E188="","",明細!E188)&amp;"
"&amp;明細!G188)</f>
        <v>ＡＩとＢＩはいかに人間を変えるのか</v>
      </c>
      <c r="G188" s="11" t="str">
        <f>IF(明細!L188="","",明細!L188)&amp;IF(明細!M188="",""," 他")</f>
        <v>波頭亮</v>
      </c>
      <c r="H188" s="23" t="str">
        <f>IF(明細!O188="","",明細!O188)</f>
        <v>幻冬社</v>
      </c>
      <c r="I188" s="76">
        <f>IF(明細!R188="","",明細!R188)</f>
        <v>43132</v>
      </c>
      <c r="J188" s="192" t="str">
        <f>IF(明細!AE188="","",明細!AE188)</f>
        <v>金子 壮一</v>
      </c>
      <c r="K188" s="193">
        <f>IF(明細!AF188="","",明細!AF188)</f>
        <v>43349</v>
      </c>
      <c r="L188" s="201">
        <f>IF(明細!AG188="","",明細!AG188)</f>
        <v>43377</v>
      </c>
      <c r="M188" s="202">
        <f>IF(明細!AH188="","",明細!AH188)</f>
        <v>43559</v>
      </c>
    </row>
    <row r="189" spans="1:13" ht="39.950000000000003" customHeight="1">
      <c r="A189" s="51">
        <f t="shared" si="2"/>
        <v>188</v>
      </c>
      <c r="B189" s="55">
        <f>IF(明細!D189="","",明細!D189)</f>
        <v>189</v>
      </c>
      <c r="C189" s="56" t="str">
        <f>IF(明細!A189="","",明細!A189)</f>
        <v>18-20</v>
      </c>
      <c r="D189" s="226" t="str">
        <f>IF(明細!W189="","",明細!W189)</f>
        <v>Ｂ６
版</v>
      </c>
      <c r="E189" s="66" t="str">
        <f>IF(明細!B189="","",明細!B189)</f>
        <v>技術</v>
      </c>
      <c r="F189" s="10" t="str">
        <f>IF(明細!G189="",IF(明細!E189="","",明細!E189),IF(明細!E189="","",明細!E189)&amp;"
"&amp;明細!G189)</f>
        <v>ｽｰﾊﾟｰｲﾝﾃﾘｼﾞｪﾝｽ
超絶ａｉと人類の命運</v>
      </c>
      <c r="G189" s="11" t="str">
        <f>IF(明細!L189="","",明細!L189)&amp;IF(明細!M189="",""," 他")</f>
        <v>ﾆｯｸ･ﾎﾞｽﾄﾛﾑ</v>
      </c>
      <c r="H189" s="23" t="str">
        <f>IF(明細!O189="","",明細!O189)</f>
        <v>日本経済新聞出版社</v>
      </c>
      <c r="I189" s="76">
        <f>IF(明細!R189="","",明細!R189)</f>
        <v>43040</v>
      </c>
      <c r="J189" s="192" t="str">
        <f>IF(明細!AE189="","",明細!AE189)</f>
        <v>金子 壮一</v>
      </c>
      <c r="K189" s="193">
        <f>IF(明細!AF189="","",明細!AF189)</f>
        <v>43349</v>
      </c>
      <c r="L189" s="201">
        <f>IF(明細!AG189="","",明細!AG189)</f>
        <v>43377</v>
      </c>
      <c r="M189" s="202">
        <f>IF(明細!AH189="","",明細!AH189)</f>
        <v>43559</v>
      </c>
    </row>
    <row r="190" spans="1:13" ht="39.950000000000003" customHeight="1">
      <c r="A190" s="51">
        <f t="shared" si="2"/>
        <v>189</v>
      </c>
      <c r="B190" s="55">
        <f>IF(明細!D190="","",明細!D190)</f>
        <v>190</v>
      </c>
      <c r="C190" s="56" t="str">
        <f>IF(明細!A190="","",明細!A190)</f>
        <v>18-25</v>
      </c>
      <c r="D190" s="226" t="str">
        <f>IF(明細!W190="","",明細!W190)</f>
        <v>Ｂ６
版</v>
      </c>
      <c r="E190" s="66" t="str">
        <f>IF(明細!B190="","",明細!B190)</f>
        <v>技術</v>
      </c>
      <c r="F190" s="10" t="str">
        <f>IF(明細!G190="",IF(明細!E190="","",明細!E190),IF(明細!E190="","",明細!E190)&amp;"
"&amp;明細!G190)</f>
        <v>サイバー空間を支配する者
２１世紀の国家､組織､個人の戦略</v>
      </c>
      <c r="G190" s="11" t="str">
        <f>IF(明細!L190="","",明細!L190)&amp;IF(明細!M190="",""," 他")</f>
        <v>持永大・村野正泰・土屋大洋</v>
      </c>
      <c r="H190" s="23" t="str">
        <f>IF(明細!O190="","",明細!O190)</f>
        <v>日本経済新聞出版社</v>
      </c>
      <c r="I190" s="76">
        <f>IF(明細!R190="","",明細!R190)</f>
        <v>43313</v>
      </c>
      <c r="J190" s="192" t="str">
        <f>IF(明細!AE190="","",明細!AE190)</f>
        <v>？</v>
      </c>
      <c r="K190" s="193">
        <f>IF(明細!AF190="","",明細!AF190)</f>
        <v>43405</v>
      </c>
      <c r="L190" s="201">
        <f>IF(明細!AG190="","",明細!AG190)</f>
        <v>43419</v>
      </c>
      <c r="M190" s="202">
        <f>IF(明細!AH190="","",明細!AH190)</f>
        <v>43503</v>
      </c>
    </row>
    <row r="191" spans="1:13" ht="39.950000000000003" customHeight="1">
      <c r="A191" s="51">
        <f t="shared" si="2"/>
        <v>190</v>
      </c>
      <c r="B191" s="55">
        <f>IF(明細!D191="","",明細!D191)</f>
        <v>191</v>
      </c>
      <c r="C191" s="56" t="str">
        <f>IF(明細!A191="","",明細!A191)</f>
        <v>19-26</v>
      </c>
      <c r="D191" s="226" t="str">
        <f>IF(明細!W191="","",明細!W191)</f>
        <v>Ｂ６
版</v>
      </c>
      <c r="E191" s="66" t="str">
        <f>IF(明細!B191="","",明細!B191)</f>
        <v>技術</v>
      </c>
      <c r="F191" s="10" t="str">
        <f>IF(明細!G191="",IF(明細!E191="","",明細!E191),IF(明細!E191="","",明細!E191)&amp;"
"&amp;明細!G191)</f>
        <v>「いいね！」戦争
兵器化するソーシャルメディア</v>
      </c>
      <c r="G191" s="11" t="str">
        <f>IF(明細!L191="","",明細!L191)&amp;IF(明細!M191="",""," 他")</f>
        <v>シンガー，Ｐ．Ｗ．〈Ｓｉｎｇｅｒ，Ｐ．Ｗ．〉/ブルッキング，エマーソン・Ｔ．〈Ｂｒｏｏｋｉｎｇ，Ｅｍｅｒｓｏｎ　Ｔ．〉 他</v>
      </c>
      <c r="H191" s="23" t="str">
        <f>IF(明細!O191="","",明細!O191)</f>
        <v>ＮＨＫ出版</v>
      </c>
      <c r="I191" s="76">
        <f>IF(明細!R191="","",明細!R191)</f>
        <v>43635</v>
      </c>
      <c r="J191" s="192" t="str">
        <f>IF(明細!AE191="","",明細!AE191)</f>
        <v/>
      </c>
      <c r="K191" s="193" t="str">
        <f>IF(明細!AF191="","",明細!AF191)</f>
        <v/>
      </c>
      <c r="L191" s="201" t="str">
        <f>IF(明細!AG191="","",明細!AG191)</f>
        <v/>
      </c>
      <c r="M191" s="202" t="str">
        <f>IF(明細!AH191="","",明細!AH191)</f>
        <v/>
      </c>
    </row>
    <row r="192" spans="1:13" ht="39.950000000000003" customHeight="1">
      <c r="A192" s="51">
        <f t="shared" si="2"/>
        <v>191</v>
      </c>
      <c r="B192" s="55">
        <f>IF(明細!D192="","",明細!D192)</f>
        <v>192</v>
      </c>
      <c r="C192" s="56" t="str">
        <f>IF(明細!A192="","",明細!A192)</f>
        <v>19-24</v>
      </c>
      <c r="D192" s="226" t="str">
        <f>IF(明細!W192="","",明細!W192)</f>
        <v>Ａ５
版</v>
      </c>
      <c r="E192" s="66" t="str">
        <f>IF(明細!B192="","",明細!B192)</f>
        <v>技術</v>
      </c>
      <c r="F192" s="10" t="str">
        <f>IF(明細!G192="",IF(明細!E192="","",明細!E192),IF(明細!E192="","",明細!E192)&amp;"
"&amp;明細!G192)</f>
        <v>日本のものづくり遺産
－未来技術遺産のすべて－</v>
      </c>
      <c r="G192" s="11" t="str">
        <f>IF(明細!L192="","",明細!L192)&amp;IF(明細!M192="",""," 他")</f>
        <v>国立科学博物館産業技術史資料情報センター【監修】</v>
      </c>
      <c r="H192" s="23" t="str">
        <f>IF(明細!O192="","",明細!O192)</f>
        <v>山川出版社</v>
      </c>
      <c r="I192" s="76">
        <f>IF(明細!R192="","",明細!R192)</f>
        <v>43570</v>
      </c>
      <c r="J192" s="192" t="str">
        <f>IF(明細!AE192="","",明細!AE192)</f>
        <v>大森弘一郎</v>
      </c>
      <c r="K192" s="193" t="str">
        <f>IF(明細!AF192="","",明細!AF192)</f>
        <v>？</v>
      </c>
      <c r="L192" s="201" t="str">
        <f>IF(明細!AG192="","",明細!AG192)</f>
        <v>？</v>
      </c>
      <c r="M192" s="202" t="str">
        <f>IF(明細!AH192="","",明細!AH192)</f>
        <v/>
      </c>
    </row>
    <row r="193" spans="1:13" ht="39.950000000000003" customHeight="1">
      <c r="A193" s="51">
        <f t="shared" si="2"/>
        <v>192</v>
      </c>
      <c r="B193" s="55">
        <f>IF(明細!D193="","",明細!D193)</f>
        <v>193</v>
      </c>
      <c r="C193" s="56" t="str">
        <f>IF(明細!A193="","",明細!A193)</f>
        <v>18-26</v>
      </c>
      <c r="D193" s="226" t="str">
        <f>IF(明細!W193="","",明細!W193)</f>
        <v>Ｂ６
版</v>
      </c>
      <c r="E193" s="66" t="str">
        <f>IF(明細!B193="","",明細!B193)</f>
        <v>技術</v>
      </c>
      <c r="F193" s="10" t="str">
        <f>IF(明細!G193="",IF(明細!E193="","",明細!E193),IF(明細!E193="","",明細!E193)&amp;"
"&amp;明細!G193)</f>
        <v>気候を人工的に操作する
地球温暖化に挑むジオエンジニアリング</v>
      </c>
      <c r="G193" s="11" t="str">
        <f>IF(明細!L193="","",明細!L193)&amp;IF(明細!M193="",""," 他")</f>
        <v>水谷広</v>
      </c>
      <c r="H193" s="23" t="str">
        <f>IF(明細!O193="","",明細!O193)</f>
        <v>化学同人</v>
      </c>
      <c r="I193" s="76">
        <f>IF(明細!R193="","",明細!R193)</f>
        <v>42370</v>
      </c>
      <c r="J193" s="192" t="str">
        <f>IF(明細!AE193="","",明細!AE193)</f>
        <v/>
      </c>
      <c r="K193" s="193" t="str">
        <f>IF(明細!AF193="","",明細!AF193)</f>
        <v/>
      </c>
      <c r="L193" s="201" t="str">
        <f>IF(明細!AG193="","",明細!AG193)</f>
        <v/>
      </c>
      <c r="M193" s="202" t="str">
        <f>IF(明細!AH193="","",明細!AH193)</f>
        <v/>
      </c>
    </row>
    <row r="194" spans="1:13" ht="39.950000000000003" customHeight="1">
      <c r="A194" s="51">
        <f t="shared" si="2"/>
        <v>193</v>
      </c>
      <c r="B194" s="55">
        <f>IF(明細!D194="","",明細!D194)</f>
        <v>194</v>
      </c>
      <c r="C194" s="56" t="str">
        <f>IF(明細!A194="","",明細!A194)</f>
        <v>08-03</v>
      </c>
      <c r="D194" s="226" t="str">
        <f>IF(明細!W194="","",明細!W194)</f>
        <v>Ｂ６
版</v>
      </c>
      <c r="E194" s="66" t="str">
        <f>IF(明細!B194="","",明細!B194)</f>
        <v>ｴﾈﾙｷﾞｰ</v>
      </c>
      <c r="F194" s="10" t="str">
        <f>IF(明細!G194="",IF(明細!E194="","",明細!E194),IF(明細!E194="","",明細!E194)&amp;"
"&amp;明細!G194)</f>
        <v>低炭素エコノミー
温暖化対策目標と国民負担</v>
      </c>
      <c r="G194" s="11" t="str">
        <f>IF(明細!L194="","",明細!L194)&amp;IF(明細!M194="",""," 他")</f>
        <v>茅 陽一編著 他</v>
      </c>
      <c r="H194" s="23" t="str">
        <f>IF(明細!O194="","",明細!O194)</f>
        <v>日本経済新聞出版社</v>
      </c>
      <c r="I194" s="76">
        <f>IF(明細!R194="","",明細!R194)</f>
        <v>39773</v>
      </c>
      <c r="J194" s="192" t="str">
        <f>IF(明細!AE194="","",明細!AE194)</f>
        <v/>
      </c>
      <c r="K194" s="193" t="str">
        <f>IF(明細!AF194="","",明細!AF194)</f>
        <v/>
      </c>
      <c r="L194" s="201" t="str">
        <f>IF(明細!AG194="","",明細!AG194)</f>
        <v/>
      </c>
      <c r="M194" s="202" t="str">
        <f>IF(明細!AH194="","",明細!AH194)</f>
        <v/>
      </c>
    </row>
    <row r="195" spans="1:13" ht="39.950000000000003" customHeight="1">
      <c r="A195" s="51">
        <f t="shared" ref="A195:A219" si="3">IF(F195="","",ROW()-ROW(A$1))</f>
        <v>194</v>
      </c>
      <c r="B195" s="55">
        <f>IF(明細!D195="","",明細!D195)</f>
        <v>195</v>
      </c>
      <c r="C195" s="56" t="str">
        <f>IF(明細!A195="","",明細!A195)</f>
        <v>07-01</v>
      </c>
      <c r="D195" s="226" t="str">
        <f>IF(明細!W195="","",明細!W195)</f>
        <v>Ａ５
版</v>
      </c>
      <c r="E195" s="66" t="str">
        <f>IF(明細!B195="","",明細!B195)</f>
        <v>ｴﾈﾙｷﾞｰ</v>
      </c>
      <c r="F195" s="10" t="str">
        <f>IF(明細!G195="",IF(明細!E195="","",明細!E195),IF(明細!E195="","",明細!E195)&amp;"
"&amp;明細!G195)</f>
        <v>水素エネルギーがわかる本
水素社会と水素ビジネス</v>
      </c>
      <c r="G195" s="11" t="str">
        <f>IF(明細!L195="","",明細!L195)&amp;IF(明細!M195="",""," 他")</f>
        <v>市川 勝著</v>
      </c>
      <c r="H195" s="23" t="str">
        <f>IF(明細!O195="","",明細!O195)</f>
        <v>オーム社</v>
      </c>
      <c r="I195" s="76">
        <f>IF(明細!R195="","",明細!R195)</f>
        <v>39114</v>
      </c>
      <c r="J195" s="192" t="str">
        <f>IF(明細!AE195="","",明細!AE195)</f>
        <v>？</v>
      </c>
      <c r="K195" s="193" t="str">
        <f>IF(明細!AF195="","",明細!AF195)</f>
        <v/>
      </c>
      <c r="L195" s="201" t="str">
        <f>IF(明細!AG195="","",明細!AG195)</f>
        <v/>
      </c>
      <c r="M195" s="202" t="str">
        <f>IF(明細!AH195="","",明細!AH195)</f>
        <v/>
      </c>
    </row>
    <row r="196" spans="1:13" ht="39.950000000000003" customHeight="1">
      <c r="A196" s="51">
        <f t="shared" si="3"/>
        <v>195</v>
      </c>
      <c r="B196" s="55">
        <f>IF(明細!D196="","",明細!D196)</f>
        <v>196</v>
      </c>
      <c r="C196" s="56" t="str">
        <f>IF(明細!A196="","",明細!A196)</f>
        <v>14-06</v>
      </c>
      <c r="D196" s="226" t="str">
        <f>IF(明細!W196="","",明細!W196)</f>
        <v>Ａ５
版</v>
      </c>
      <c r="E196" s="66" t="str">
        <f>IF(明細!B196="","",明細!B196)</f>
        <v>ｴﾈﾙｷﾞｰ</v>
      </c>
      <c r="F196" s="10" t="str">
        <f>IF(明細!G196="",IF(明細!E196="","",明細!E196),IF(明細!E196="","",明細!E196)&amp;"
"&amp;明細!G196)</f>
        <v>エネルギービジョン
地球温暖化抑制のシナリオ</v>
      </c>
      <c r="G196" s="11" t="str">
        <f>IF(明細!L196="","",明細!L196)&amp;IF(明細!M196="",""," 他")</f>
        <v>湯原哲夫編 他</v>
      </c>
      <c r="H196" s="23" t="str">
        <f>IF(明細!O196="","",明細!O196)</f>
        <v>海文堂出版</v>
      </c>
      <c r="I196" s="76">
        <f>IF(明細!R196="","",明細!R196)</f>
        <v>41998</v>
      </c>
      <c r="J196" s="192" t="str">
        <f>IF(明細!AE196="","",明細!AE196)</f>
        <v/>
      </c>
      <c r="K196" s="193" t="str">
        <f>IF(明細!AF196="","",明細!AF196)</f>
        <v/>
      </c>
      <c r="L196" s="201" t="str">
        <f>IF(明細!AG196="","",明細!AG196)</f>
        <v/>
      </c>
      <c r="M196" s="202" t="str">
        <f>IF(明細!AH196="","",明細!AH196)</f>
        <v/>
      </c>
    </row>
    <row r="197" spans="1:13" ht="39.950000000000003" customHeight="1">
      <c r="A197" s="51">
        <f t="shared" si="3"/>
        <v>196</v>
      </c>
      <c r="B197" s="55">
        <f>IF(明細!D197="","",明細!D197)</f>
        <v>197</v>
      </c>
      <c r="C197" s="56" t="str">
        <f>IF(明細!A197="","",明細!A197)</f>
        <v>14-08</v>
      </c>
      <c r="D197" s="226" t="str">
        <f>IF(明細!W197="","",明細!W197)</f>
        <v>Ｂ６
版</v>
      </c>
      <c r="E197" s="66" t="str">
        <f>IF(明細!B197="","",明細!B197)</f>
        <v>ｴﾈﾙｷﾞｰ</v>
      </c>
      <c r="F197" s="10" t="str">
        <f>IF(明細!G197="",IF(明細!E197="","",明細!E197),IF(明細!E197="","",明細!E197)&amp;"
"&amp;明細!G197)</f>
        <v>田んぼが電池になる！
ｴﾈﾙｷﾞｰの多様性と可能性を考える超「白熱」講義！</v>
      </c>
      <c r="G197" s="11" t="str">
        <f>IF(明細!L197="","",明細!L197)&amp;IF(明細!M197="",""," 他")</f>
        <v>橋本和仁</v>
      </c>
      <c r="H197" s="23" t="str">
        <f>IF(明細!O197="","",明細!O197)</f>
        <v>ｳｪｯｼﾞ</v>
      </c>
      <c r="I197" s="76">
        <f>IF(明細!R197="","",明細!R197)</f>
        <v>41997</v>
      </c>
      <c r="J197" s="192" t="str">
        <f>IF(明細!AE197="","",明細!AE197)</f>
        <v/>
      </c>
      <c r="K197" s="193" t="str">
        <f>IF(明細!AF197="","",明細!AF197)</f>
        <v/>
      </c>
      <c r="L197" s="201" t="str">
        <f>IF(明細!AG197="","",明細!AG197)</f>
        <v/>
      </c>
      <c r="M197" s="202" t="str">
        <f>IF(明細!AH197="","",明細!AH197)</f>
        <v/>
      </c>
    </row>
    <row r="198" spans="1:13" ht="39.950000000000003" customHeight="1">
      <c r="A198" s="51">
        <f t="shared" si="3"/>
        <v>197</v>
      </c>
      <c r="B198" s="55">
        <f>IF(明細!D198="","",明細!D198)</f>
        <v>198</v>
      </c>
      <c r="C198" s="56" t="str">
        <f>IF(明細!A198="","",明細!A198)</f>
        <v>18-31</v>
      </c>
      <c r="D198" s="226" t="str">
        <f>IF(明細!W198="","",明細!W198)</f>
        <v>文庫
新書</v>
      </c>
      <c r="E198" s="66" t="str">
        <f>IF(明細!B198="","",明細!B198)</f>
        <v>ｴﾈﾙｷﾞｰ</v>
      </c>
      <c r="F198" s="10" t="str">
        <f>IF(明細!G198="",IF(明細!E198="","",明細!E198),IF(明細!E198="","",明細!E198)&amp;"
"&amp;明細!G198)</f>
        <v>EDMCエネルギー・経済統計要覧〈２０１８年版〉</v>
      </c>
      <c r="G198" s="11" t="str">
        <f>IF(明細!L198="","",明細!L198)&amp;IF(明細!M198="",""," 他")</f>
        <v>日本ｴﾈﾙｷﾞｰ経済研究所･計量分析ﾕﾆｯﾄ&lt;編&gt;</v>
      </c>
      <c r="H198" s="23" t="str">
        <f>IF(明細!O198="","",明細!O198)</f>
        <v>省エネルギーセンター2018/03</v>
      </c>
      <c r="I198" s="76">
        <f>IF(明細!R198="","",明細!R198)</f>
        <v>43160</v>
      </c>
      <c r="J198" s="192" t="str">
        <f>IF(明細!AE198="","",明細!AE198)</f>
        <v>？大森弘一郎</v>
      </c>
      <c r="K198" s="193">
        <f>IF(明細!AF198="","",明細!AF198)</f>
        <v>43349</v>
      </c>
      <c r="L198" s="201">
        <f>IF(明細!AG198="","",明細!AG198)</f>
        <v>43377</v>
      </c>
      <c r="M198" s="202" t="str">
        <f>IF(明細!AH198="","",明細!AH198)</f>
        <v/>
      </c>
    </row>
    <row r="199" spans="1:13" ht="39.950000000000003" customHeight="1">
      <c r="A199" s="51">
        <f t="shared" si="3"/>
        <v>198</v>
      </c>
      <c r="B199" s="55">
        <f>IF(明細!D199="","",明細!D199)</f>
        <v>199</v>
      </c>
      <c r="C199" s="56" t="str">
        <f>IF(明細!A199="","",明細!A199)</f>
        <v>19-15</v>
      </c>
      <c r="D199" s="226" t="str">
        <f>IF(明細!W199="","",明細!W199)</f>
        <v>文庫
新書</v>
      </c>
      <c r="E199" s="66" t="str">
        <f>IF(明細!B199="","",明細!B199)</f>
        <v>ｴﾈﾙｷﾞｰ</v>
      </c>
      <c r="F199" s="10" t="str">
        <f>IF(明細!G199="",IF(明細!E199="","",明細!E199),IF(明細!E199="","",明細!E199)&amp;"
"&amp;明細!G199)</f>
        <v>エネルギー･経済統計要覧 (２０１９年版)</v>
      </c>
      <c r="G199" s="11" t="str">
        <f>IF(明細!L199="","",明細!L199)&amp;IF(明細!M199="",""," 他")</f>
        <v>日本ｴﾈﾙｷﾞｰ経済研究所計量分野ﾕﾆｯﾄ編</v>
      </c>
      <c r="H199" s="23" t="str">
        <f>IF(明細!O199="","",明細!O199)</f>
        <v>省エネルギーセンター</v>
      </c>
      <c r="I199" s="76">
        <f>IF(明細!R199="","",明細!R199)</f>
        <v>43525</v>
      </c>
      <c r="J199" s="192" t="str">
        <f>IF(明細!AE199="","",明細!AE199)</f>
        <v/>
      </c>
      <c r="K199" s="193" t="str">
        <f>IF(明細!AF199="","",明細!AF199)</f>
        <v/>
      </c>
      <c r="L199" s="201" t="str">
        <f>IF(明細!AG199="","",明細!AG199)</f>
        <v/>
      </c>
      <c r="M199" s="202" t="str">
        <f>IF(明細!AH199="","",明細!AH199)</f>
        <v/>
      </c>
    </row>
    <row r="200" spans="1:13" ht="39.950000000000003" customHeight="1">
      <c r="A200" s="51">
        <f t="shared" si="3"/>
        <v>199</v>
      </c>
      <c r="B200" s="55">
        <f>IF(明細!D200="","",明細!D200)</f>
        <v>200</v>
      </c>
      <c r="C200" s="56" t="str">
        <f>IF(明細!A200="","",明細!A200)</f>
        <v>17-17</v>
      </c>
      <c r="D200" s="226" t="str">
        <f>IF(明細!W200="","",明細!W200)</f>
        <v>Ｂ６
版</v>
      </c>
      <c r="E200" s="66" t="str">
        <f>IF(明細!B200="","",明細!B200)</f>
        <v>ｴﾈﾙｷﾞｰ</v>
      </c>
      <c r="F200" s="10" t="str">
        <f>IF(明細!G200="",IF(明細!E200="","",明細!E200),IF(明細!E200="","",明細!E200)&amp;"
"&amp;明細!G200)</f>
        <v>プルトニウム消滅！
脱原発の新思考</v>
      </c>
      <c r="G200" s="11" t="str">
        <f>IF(明細!L200="","",明細!L200)&amp;IF(明細!M200="",""," 他")</f>
        <v>森中定治</v>
      </c>
      <c r="H200" s="23" t="str">
        <f>IF(明細!O200="","",明細!O200)</f>
        <v>展望社？小石川ユニット</v>
      </c>
      <c r="I200" s="76">
        <f>IF(明細!R200="","",明細!R200)</f>
        <v>41061</v>
      </c>
      <c r="J200" s="192" t="str">
        <f>IF(明細!AE200="","",明細!AE200)</f>
        <v/>
      </c>
      <c r="K200" s="193" t="str">
        <f>IF(明細!AF200="","",明細!AF200)</f>
        <v/>
      </c>
      <c r="L200" s="201" t="str">
        <f>IF(明細!AG200="","",明細!AG200)</f>
        <v/>
      </c>
      <c r="M200" s="202" t="str">
        <f>IF(明細!AH200="","",明細!AH200)</f>
        <v/>
      </c>
    </row>
    <row r="201" spans="1:13" ht="39.950000000000003" customHeight="1">
      <c r="A201" s="51">
        <f t="shared" si="3"/>
        <v>200</v>
      </c>
      <c r="B201" s="55">
        <f>IF(明細!D201="","",明細!D201)</f>
        <v>201</v>
      </c>
      <c r="C201" s="56" t="str">
        <f>IF(明細!A201="","",明細!A201)</f>
        <v>17-02</v>
      </c>
      <c r="D201" s="226" t="str">
        <f>IF(明細!W201="","",明細!W201)</f>
        <v>Ｂ６
版</v>
      </c>
      <c r="E201" s="66" t="str">
        <f>IF(明細!B201="","",明細!B201)</f>
        <v>ｴﾈﾙｷﾞｰ</v>
      </c>
      <c r="F201" s="10" t="str">
        <f>IF(明細!G201="",IF(明細!E201="","",明細!E201),IF(明細!E201="","",明細!E201)&amp;"
"&amp;明細!G201)</f>
        <v>水力発電が日本を救う
今のﾀﾞﾑで年間2兆円超の電力を増やせる｡新規ﾀﾞﾑ建設不要！世界に稀な地形と気象でｴﾈﾙｷﾞｰ大国になれる！</v>
      </c>
      <c r="G201" s="11" t="str">
        <f>IF(明細!L201="","",明細!L201)&amp;IF(明細!M201="",""," 他")</f>
        <v>竹村広太郎</v>
      </c>
      <c r="H201" s="23" t="str">
        <f>IF(明細!O201="","",明細!O201)</f>
        <v>東洋経済新報社</v>
      </c>
      <c r="I201" s="76">
        <f>IF(明細!R201="","",明細!R201)</f>
        <v>42439</v>
      </c>
      <c r="J201" s="192" t="str">
        <f>IF(明細!AE201="","",明細!AE201)</f>
        <v>中川 浩之</v>
      </c>
      <c r="K201" s="193">
        <f>IF(明細!AF201="","",明細!AF201)</f>
        <v>43258</v>
      </c>
      <c r="L201" s="201">
        <f>IF(明細!AG201="","",明細!AG201)</f>
        <v>43289</v>
      </c>
      <c r="M201" s="202">
        <f>IF(明細!AH201="","",明細!AH201)</f>
        <v>43289</v>
      </c>
    </row>
    <row r="202" spans="1:13" ht="39.950000000000003" customHeight="1">
      <c r="A202" s="51">
        <f t="shared" si="3"/>
        <v>201</v>
      </c>
      <c r="B202" s="55">
        <f>IF(明細!D202="","",明細!D202)</f>
        <v>202</v>
      </c>
      <c r="C202" s="56" t="str">
        <f>IF(明細!A202="","",明細!A202)</f>
        <v>00-14</v>
      </c>
      <c r="D202" s="226" t="str">
        <f>IF(明細!W202="","",明細!W202)</f>
        <v>Ｂ６
版</v>
      </c>
      <c r="E202" s="66" t="str">
        <f>IF(明細!B202="","",明細!B202)</f>
        <v>ｴﾈﾙｷﾞｰ</v>
      </c>
      <c r="F202" s="10" t="str">
        <f>IF(明細!G202="",IF(明細!E202="","",明細!E202),IF(明細!E202="","",明細!E202)&amp;"
"&amp;明細!G202)</f>
        <v>原発はなぜこわいか&lt;増補版&gt;</v>
      </c>
      <c r="G202" s="11" t="str">
        <f>IF(明細!L202="","",明細!L202)&amp;IF(明細!M202="",""," 他")</f>
        <v>小野 周監修 他</v>
      </c>
      <c r="H202" s="23" t="str">
        <f>IF(明細!O202="","",明細!O202)</f>
        <v>高文研</v>
      </c>
      <c r="I202" s="76">
        <f>IF(明細!R202="","",明細!R202)</f>
        <v>29560</v>
      </c>
      <c r="J202" s="192" t="str">
        <f>IF(明細!AE202="","",明細!AE202)</f>
        <v/>
      </c>
      <c r="K202" s="193" t="str">
        <f>IF(明細!AF202="","",明細!AF202)</f>
        <v/>
      </c>
      <c r="L202" s="201" t="str">
        <f>IF(明細!AG202="","",明細!AG202)</f>
        <v/>
      </c>
      <c r="M202" s="202" t="str">
        <f>IF(明細!AH202="","",明細!AH202)</f>
        <v/>
      </c>
    </row>
    <row r="203" spans="1:13" ht="39.950000000000003" customHeight="1">
      <c r="A203" s="51">
        <f t="shared" si="3"/>
        <v>202</v>
      </c>
      <c r="B203" s="55">
        <f>IF(明細!D203="","",明細!D203)</f>
        <v>203</v>
      </c>
      <c r="C203" s="56" t="str">
        <f>IF(明細!A203="","",明細!A203)</f>
        <v>12-06</v>
      </c>
      <c r="D203" s="226" t="str">
        <f>IF(明細!W203="","",明細!W203)</f>
        <v>Ａ５
版</v>
      </c>
      <c r="E203" s="66" t="str">
        <f>IF(明細!B203="","",明細!B203)</f>
        <v>ｴﾈﾙｷﾞｰ</v>
      </c>
      <c r="F203" s="10" t="str">
        <f>IF(明細!G203="",IF(明細!E203="","",明細!E203),IF(明細!E203="","",明細!E203)&amp;"
"&amp;明細!G203)</f>
        <v>国会事故調報告書</v>
      </c>
      <c r="G203" s="11" t="str">
        <f>IF(明細!L203="","",明細!L203)&amp;IF(明細!M203="",""," 他")</f>
        <v>東京電力福島原子力
発電所事故調査委員会</v>
      </c>
      <c r="H203" s="23" t="str">
        <f>IF(明細!O203="","",明細!O203)</f>
        <v>徳間書店</v>
      </c>
      <c r="I203" s="76">
        <f>IF(明細!R203="","",明細!R203)</f>
        <v>41182</v>
      </c>
      <c r="J203" s="192" t="str">
        <f>IF(明細!AE203="","",明細!AE203)</f>
        <v/>
      </c>
      <c r="K203" s="193" t="str">
        <f>IF(明細!AF203="","",明細!AF203)</f>
        <v/>
      </c>
      <c r="L203" s="201" t="str">
        <f>IF(明細!AG203="","",明細!AG203)</f>
        <v/>
      </c>
      <c r="M203" s="202" t="str">
        <f>IF(明細!AH203="","",明細!AH203)</f>
        <v/>
      </c>
    </row>
    <row r="204" spans="1:13" ht="39.950000000000003" customHeight="1">
      <c r="A204" s="51">
        <f t="shared" si="3"/>
        <v>203</v>
      </c>
      <c r="B204" s="55">
        <f>IF(明細!D204="","",明細!D204)</f>
        <v>204</v>
      </c>
      <c r="C204" s="56" t="str">
        <f>IF(明細!A204="","",明細!A204)</f>
        <v>15-10</v>
      </c>
      <c r="D204" s="226" t="str">
        <f>IF(明細!W204="","",明細!W204)</f>
        <v>Ａ５
版</v>
      </c>
      <c r="E204" s="66" t="str">
        <f>IF(明細!B204="","",明細!B204)</f>
        <v>ｴﾈﾙｷﾞｰ</v>
      </c>
      <c r="F204" s="10" t="str">
        <f>IF(明細!G204="",IF(明細!E204="","",明細!E204),IF(明細!E204="","",明細!E204)&amp;"
"&amp;明細!G204)</f>
        <v>放射線像
放射線を可視化する</v>
      </c>
      <c r="G204" s="11" t="str">
        <f>IF(明細!L204="","",明細!L204)&amp;IF(明細!M204="",""," 他")</f>
        <v>森敏/加賀谷雅道</v>
      </c>
      <c r="H204" s="23" t="str">
        <f>IF(明細!O204="","",明細!O204)</f>
        <v>皓星社</v>
      </c>
      <c r="I204" s="76">
        <f>IF(明細!R204="","",明細!R204)</f>
        <v>42073</v>
      </c>
      <c r="J204" s="192" t="str">
        <f>IF(明細!AE204="","",明細!AE204)</f>
        <v/>
      </c>
      <c r="K204" s="193" t="str">
        <f>IF(明細!AF204="","",明細!AF204)</f>
        <v/>
      </c>
      <c r="L204" s="201" t="str">
        <f>IF(明細!AG204="","",明細!AG204)</f>
        <v/>
      </c>
      <c r="M204" s="202" t="str">
        <f>IF(明細!AH204="","",明細!AH204)</f>
        <v/>
      </c>
    </row>
    <row r="205" spans="1:13" ht="39.950000000000003" customHeight="1">
      <c r="A205" s="51">
        <f t="shared" si="3"/>
        <v>204</v>
      </c>
      <c r="B205" s="55">
        <f>IF(明細!D205="","",明細!D205)</f>
        <v>205</v>
      </c>
      <c r="C205" s="56" t="str">
        <f>IF(明細!A205="","",明細!A205)</f>
        <v>19-05</v>
      </c>
      <c r="D205" s="226" t="str">
        <f>IF(明細!W205="","",明細!W205)</f>
        <v>大版
変形</v>
      </c>
      <c r="E205" s="66" t="str">
        <f>IF(明細!B205="","",明細!B205)</f>
        <v>ｴﾈﾙｷﾞｰ</v>
      </c>
      <c r="F205" s="10" t="str">
        <f>IF(明細!G205="",IF(明細!E205="","",明細!E205),IF(明細!E205="","",明細!E205)&amp;"
"&amp;明細!G205)</f>
        <v>図説・１７都県放射能測定マップ＋読み解き集
２０１１年のあの時・いま・未来を知る</v>
      </c>
      <c r="G205" s="11" t="str">
        <f>IF(明細!L205="","",明細!L205)&amp;IF(明細!M205="",""," 他")</f>
        <v>みんなのデータサイトマップ集編集チーム【企画・編】</v>
      </c>
      <c r="H205" s="23" t="str">
        <f>IF(明細!O205="","",明細!O205)</f>
        <v>みんなのデータサイト出版</v>
      </c>
      <c r="I205" s="76">
        <f>IF(明細!R205="","",明細!R205)</f>
        <v>43405</v>
      </c>
      <c r="J205" s="192" t="str">
        <f>IF(明細!AE205="","",明細!AE205)</f>
        <v/>
      </c>
      <c r="K205" s="193" t="str">
        <f>IF(明細!AF205="","",明細!AF205)</f>
        <v/>
      </c>
      <c r="L205" s="201" t="str">
        <f>IF(明細!AG205="","",明細!AG205)</f>
        <v/>
      </c>
      <c r="M205" s="202" t="str">
        <f>IF(明細!AH205="","",明細!AH205)</f>
        <v/>
      </c>
    </row>
    <row r="206" spans="1:13" ht="39.950000000000003" customHeight="1">
      <c r="A206" s="51">
        <f t="shared" si="3"/>
        <v>205</v>
      </c>
      <c r="B206" s="55">
        <f>IF(明細!D206="","",明細!D206)</f>
        <v>206</v>
      </c>
      <c r="C206" s="56" t="str">
        <f>IF(明細!A206="","",明細!A206)</f>
        <v>19-10</v>
      </c>
      <c r="D206" s="226" t="str">
        <f>IF(明細!W206="","",明細!W206)</f>
        <v>Ａ５
版</v>
      </c>
      <c r="E206" s="66" t="str">
        <f>IF(明細!B206="","",明細!B206)</f>
        <v>ｴﾈﾙｷﾞｰ</v>
      </c>
      <c r="F206" s="10" t="str">
        <f>IF(明細!G206="",IF(明細!E206="","",明細!E206),IF(明細!E206="","",明細!E206)&amp;"
"&amp;明細!G206)</f>
        <v>原発ゼロ､やればできる</v>
      </c>
      <c r="G206" s="11" t="str">
        <f>IF(明細!L206="","",明細!L206)&amp;IF(明細!M206="",""," 他")</f>
        <v>小泉 純一郎</v>
      </c>
      <c r="H206" s="23" t="str">
        <f>IF(明細!O206="","",明細!O206)</f>
        <v>太田出版</v>
      </c>
      <c r="I206" s="76">
        <f>IF(明細!R206="","",明細!R206)</f>
        <v>43817</v>
      </c>
      <c r="J206" s="192" t="str">
        <f>IF(明細!AE206="","",明細!AE206)</f>
        <v>国井宏和</v>
      </c>
      <c r="K206" s="193">
        <f>IF(明細!AF206="","",明細!AF206)</f>
        <v>43559</v>
      </c>
      <c r="L206" s="201">
        <f>IF(明細!AG206="","",明細!AG206)</f>
        <v>43653</v>
      </c>
      <c r="M206" s="202">
        <f>IF(明細!AH206="","",明細!AH206)</f>
        <v>43776</v>
      </c>
    </row>
    <row r="207" spans="1:13" ht="39.950000000000003" customHeight="1">
      <c r="A207" s="51">
        <f t="shared" si="3"/>
        <v>206</v>
      </c>
      <c r="B207" s="55">
        <f>IF(明細!D207="","",明細!D207)</f>
        <v>207</v>
      </c>
      <c r="C207" s="56" t="str">
        <f>IF(明細!A207="","",明細!A207)</f>
        <v>19-18</v>
      </c>
      <c r="D207" s="226" t="str">
        <f>IF(明細!W207="","",明細!W207)</f>
        <v>Ｂ６
版</v>
      </c>
      <c r="E207" s="66" t="str">
        <f>IF(明細!B207="","",明細!B207)</f>
        <v>ｴﾈﾙｷﾞｰ</v>
      </c>
      <c r="F207" s="10" t="str">
        <f>IF(明細!G207="",IF(明細!E207="","",明細!E207),IF(明細!E207="","",明細!E207)&amp;"
"&amp;明細!G207)</f>
        <v>終わりなき危機
日本のメディアが伝えない､世界の科学者による福島原発事故研究報告書</v>
      </c>
      <c r="G207" s="11" t="str">
        <f>IF(明細!L207="","",明細!L207)&amp;IF(明細!M207="",""," 他")</f>
        <v>カルディコット，ヘレン【監修】〈Ｃａｌｄｉｃｏｔｔ，Ｈｅｌｅｎ〉</v>
      </c>
      <c r="H207" s="23" t="str">
        <f>IF(明細!O207="","",明細!O207)</f>
        <v>ブックマン社</v>
      </c>
      <c r="I207" s="76">
        <f>IF(明細!R207="","",明細!R207)</f>
        <v>43539</v>
      </c>
      <c r="J207" s="192" t="str">
        <f>IF(明細!AE207="","",明細!AE207)</f>
        <v/>
      </c>
      <c r="K207" s="193" t="str">
        <f>IF(明細!AF207="","",明細!AF207)</f>
        <v/>
      </c>
      <c r="L207" s="201" t="str">
        <f>IF(明細!AG207="","",明細!AG207)</f>
        <v/>
      </c>
      <c r="M207" s="202" t="str">
        <f>IF(明細!AH207="","",明細!AH207)</f>
        <v/>
      </c>
    </row>
    <row r="208" spans="1:13" ht="39.950000000000003" customHeight="1">
      <c r="A208" s="51">
        <f t="shared" si="3"/>
        <v>207</v>
      </c>
      <c r="B208" s="55">
        <f>IF(明細!D208="","",明細!D208)</f>
        <v>208</v>
      </c>
      <c r="C208" s="56" t="str">
        <f>IF(明細!A208="","",明細!A208)</f>
        <v>19-22</v>
      </c>
      <c r="D208" s="226" t="str">
        <f>IF(明細!W208="","",明細!W208)</f>
        <v>Ａ５
版</v>
      </c>
      <c r="E208" s="66" t="str">
        <f>IF(明細!B208="","",明細!B208)</f>
        <v>ｴﾈﾙｷﾞｰ</v>
      </c>
      <c r="F208" s="10" t="str">
        <f>IF(明細!G208="",IF(明細!E208="","",明細!E208),IF(明細!E208="","",明細!E208)&amp;"
"&amp;明細!G208)</f>
        <v>すごい廃炉
―福島第１原発・工事秘録〈２０１１～１７年〉</v>
      </c>
      <c r="G208" s="11" t="str">
        <f>IF(明細!L208="","",明細!L208)&amp;IF(明細!M208="",""," 他")</f>
        <v>日経コンストラクション【編】/篠山 紀信【写真】/木村 駿【文】</v>
      </c>
      <c r="H208" s="23" t="str">
        <f>IF(明細!O208="","",明細!O208)</f>
        <v>日経ＢＰ社</v>
      </c>
      <c r="I208" s="76">
        <f>IF(明細!R208="","",明細!R208)</f>
        <v>43151</v>
      </c>
      <c r="J208" s="192" t="str">
        <f>IF(明細!AE208="","",明細!AE208)</f>
        <v>谷井一彦</v>
      </c>
      <c r="K208" s="193">
        <f>IF(明細!AF208="","",明細!AF208)</f>
        <v>43707</v>
      </c>
      <c r="L208" s="201">
        <f>IF(明細!AG208="","",明細!AG208)</f>
        <v>43778</v>
      </c>
      <c r="M208" s="202" t="str">
        <f>IF(明細!AH208="","",明細!AH208)</f>
        <v/>
      </c>
    </row>
    <row r="209" spans="1:13" ht="39.950000000000003" customHeight="1">
      <c r="A209" s="51">
        <f t="shared" si="3"/>
        <v>208</v>
      </c>
      <c r="B209" s="55">
        <f>IF(明細!D209="","",明細!D209)</f>
        <v>209</v>
      </c>
      <c r="C209" s="56" t="str">
        <f>IF(明細!A209="","",明細!A209)</f>
        <v>19-07</v>
      </c>
      <c r="D209" s="226" t="str">
        <f>IF(明細!W209="","",明細!W209)</f>
        <v>文庫
新書</v>
      </c>
      <c r="E209" s="66" t="str">
        <f>IF(明細!B209="","",明細!B209)</f>
        <v>ｴﾈﾙｷﾞｰ</v>
      </c>
      <c r="F209" s="10" t="str">
        <f>IF(明細!G209="",IF(明細!E209="","",明細!E209),IF(明細!E209="","",明細!E209)&amp;"
"&amp;明細!G209)</f>
        <v>氷の燃える国ニッポン</v>
      </c>
      <c r="G209" s="11" t="str">
        <f>IF(明細!L209="","",明細!L209)&amp;IF(明細!M209="",""," 他")</f>
        <v>青山千春 他</v>
      </c>
      <c r="H209" s="23" t="str">
        <f>IF(明細!O209="","",明細!O209)</f>
        <v>ワニ・プラス</v>
      </c>
      <c r="I209" s="76">
        <f>IF(明細!R209="","",明細!R209)</f>
        <v>42675</v>
      </c>
      <c r="J209" s="192" t="str">
        <f>IF(明細!AE209="","",明細!AE209)</f>
        <v>黒川康正</v>
      </c>
      <c r="K209" s="193">
        <f>IF(明細!AF209="","",明細!AF209)</f>
        <v>43650</v>
      </c>
      <c r="L209" s="201">
        <f>IF(明細!AG209="","",明細!AG209)</f>
        <v>43678</v>
      </c>
      <c r="M209" s="202" t="str">
        <f>IF(明細!AH209="","",明細!AH209)</f>
        <v/>
      </c>
    </row>
    <row r="210" spans="1:13" ht="39.950000000000003" customHeight="1">
      <c r="A210" s="51">
        <f t="shared" si="3"/>
        <v>209</v>
      </c>
      <c r="B210" s="55">
        <f>IF(明細!D210="","",明細!D210)</f>
        <v>210</v>
      </c>
      <c r="C210" s="56" t="str">
        <f>IF(明細!A210="","",明細!A210)</f>
        <v>08-02</v>
      </c>
      <c r="D210" s="226" t="str">
        <f>IF(明細!W210="","",明細!W210)</f>
        <v>Ｂ６
版</v>
      </c>
      <c r="E210" s="66" t="str">
        <f>IF(明細!B210="","",明細!B210)</f>
        <v>ｴﾈﾙｷﾞｰ</v>
      </c>
      <c r="F210" s="10" t="str">
        <f>IF(明細!G210="",IF(明細!E210="","",明細!E210),IF(明細!E210="","",明細!E210)&amp;"
"&amp;明細!G210)</f>
        <v>水を燃やす技術
資源化装置で地球を救う</v>
      </c>
      <c r="G210" s="11" t="str">
        <f>IF(明細!L210="","",明細!L210)&amp;IF(明細!M210="",""," 他")</f>
        <v>倉田大嗣著</v>
      </c>
      <c r="H210" s="23" t="str">
        <f>IF(明細!O210="","",明細!O210)</f>
        <v>三和書籍</v>
      </c>
      <c r="I210" s="76">
        <f>IF(明細!R210="","",明細!R210)</f>
        <v>39731</v>
      </c>
      <c r="J210" s="192" t="str">
        <f>IF(明細!AE210="","",明細!AE210)</f>
        <v/>
      </c>
      <c r="K210" s="193" t="str">
        <f>IF(明細!AF210="","",明細!AF210)</f>
        <v/>
      </c>
      <c r="L210" s="201" t="str">
        <f>IF(明細!AG210="","",明細!AG210)</f>
        <v/>
      </c>
      <c r="M210" s="202" t="str">
        <f>IF(明細!AH210="","",明細!AH210)</f>
        <v/>
      </c>
    </row>
    <row r="211" spans="1:13" ht="39.950000000000003" customHeight="1">
      <c r="A211" s="51">
        <f t="shared" si="3"/>
        <v>210</v>
      </c>
      <c r="B211" s="55">
        <f>IF(明細!D211="","",明細!D211)</f>
        <v>211</v>
      </c>
      <c r="C211" s="56" t="str">
        <f>IF(明細!A211="","",明細!A211)</f>
        <v>00-01</v>
      </c>
      <c r="D211" s="226" t="str">
        <f>IF(明細!W211="","",明細!W211)</f>
        <v/>
      </c>
      <c r="E211" s="66" t="str">
        <f>IF(明細!B211="","",明細!B211)</f>
        <v/>
      </c>
      <c r="F211" s="10" t="str">
        <f>IF(明細!G211="",IF(明細!E211="","",明細!E211),IF(明細!E211="","",明細!E211)&amp;"
"&amp;明細!G211)</f>
        <v>&lt;欠番→C2-03&gt;</v>
      </c>
      <c r="G211" s="11" t="str">
        <f>IF(明細!L211="","",明細!L211)&amp;IF(明細!M211="",""," 他")</f>
        <v/>
      </c>
      <c r="H211" s="23" t="str">
        <f>IF(明細!O211="","",明細!O211)</f>
        <v/>
      </c>
      <c r="I211" s="76" t="str">
        <f>IF(明細!R211="","",明細!R211)</f>
        <v/>
      </c>
      <c r="J211" s="192" t="str">
        <f>IF(明細!AE211="","",明細!AE211)</f>
        <v/>
      </c>
      <c r="K211" s="193" t="str">
        <f>IF(明細!AF211="","",明細!AF211)</f>
        <v/>
      </c>
      <c r="L211" s="201" t="str">
        <f>IF(明細!AG211="","",明細!AG211)</f>
        <v/>
      </c>
      <c r="M211" s="202" t="str">
        <f>IF(明細!AH211="","",明細!AH211)</f>
        <v/>
      </c>
    </row>
    <row r="212" spans="1:13" ht="39.950000000000003" customHeight="1">
      <c r="A212" s="51" t="str">
        <f t="shared" si="3"/>
        <v/>
      </c>
      <c r="B212" s="55" t="str">
        <f>IF(明細!D212="","",明細!D212)</f>
        <v/>
      </c>
      <c r="C212" s="56" t="str">
        <f>IF(明細!A212="","",明細!A212)</f>
        <v/>
      </c>
      <c r="D212" s="226" t="str">
        <f>IF(明細!W212="","",明細!W212)</f>
        <v/>
      </c>
      <c r="E212" s="66" t="str">
        <f>IF(明細!B212="","",明細!B212)</f>
        <v/>
      </c>
      <c r="F212" s="10" t="str">
        <f>IF(明細!G212="",IF(明細!E212="","",明細!E212),IF(明細!E212="","",明細!E212)&amp;"
"&amp;明細!G212)</f>
        <v/>
      </c>
      <c r="G212" s="11" t="str">
        <f>IF(明細!L212="","",明細!L212)&amp;IF(明細!M212="",""," 他")</f>
        <v/>
      </c>
      <c r="H212" s="23" t="str">
        <f>IF(明細!O212="","",明細!O212)</f>
        <v/>
      </c>
      <c r="I212" s="76" t="str">
        <f>IF(明細!R212="","",明細!R212)</f>
        <v/>
      </c>
      <c r="J212" s="192" t="str">
        <f>IF(明細!AE212="","",明細!AE212)</f>
        <v/>
      </c>
      <c r="K212" s="193" t="str">
        <f>IF(明細!AF212="","",明細!AF212)</f>
        <v/>
      </c>
      <c r="L212" s="201" t="str">
        <f>IF(明細!AG212="","",明細!AG212)</f>
        <v/>
      </c>
      <c r="M212" s="202" t="str">
        <f>IF(明細!AH212="","",明細!AH212)</f>
        <v/>
      </c>
    </row>
    <row r="213" spans="1:13" ht="39.950000000000003" customHeight="1">
      <c r="A213" s="51" t="str">
        <f t="shared" si="3"/>
        <v/>
      </c>
      <c r="B213" s="55" t="str">
        <f>IF(明細!D213="","",明細!D213)</f>
        <v/>
      </c>
      <c r="C213" s="56" t="str">
        <f>IF(明細!A213="","",明細!A213)</f>
        <v/>
      </c>
      <c r="D213" s="226" t="str">
        <f>IF(明細!W213="","",明細!W213)</f>
        <v/>
      </c>
      <c r="E213" s="66" t="str">
        <f>IF(明細!B213="","",明細!B213)</f>
        <v/>
      </c>
      <c r="F213" s="10" t="str">
        <f>IF(明細!G213="",IF(明細!E213="","",明細!E213),IF(明細!E213="","",明細!E213)&amp;"
"&amp;明細!G213)</f>
        <v/>
      </c>
      <c r="G213" s="11" t="str">
        <f>IF(明細!L213="","",明細!L213)&amp;IF(明細!M213="",""," 他")</f>
        <v/>
      </c>
      <c r="H213" s="23" t="str">
        <f>IF(明細!O213="","",明細!O213)</f>
        <v/>
      </c>
      <c r="I213" s="76" t="str">
        <f>IF(明細!R213="","",明細!R213)</f>
        <v/>
      </c>
      <c r="J213" s="192" t="str">
        <f>IF(明細!AE213="","",明細!AE213)</f>
        <v/>
      </c>
      <c r="K213" s="193" t="str">
        <f>IF(明細!AF213="","",明細!AF213)</f>
        <v/>
      </c>
      <c r="L213" s="201" t="str">
        <f>IF(明細!AG213="","",明細!AG213)</f>
        <v/>
      </c>
      <c r="M213" s="202" t="str">
        <f>IF(明細!AH213="","",明細!AH213)</f>
        <v/>
      </c>
    </row>
    <row r="214" spans="1:13" ht="39.950000000000003" customHeight="1">
      <c r="A214" s="51" t="str">
        <f t="shared" si="3"/>
        <v/>
      </c>
      <c r="B214" s="55" t="str">
        <f>IF(明細!D214="","",明細!D214)</f>
        <v/>
      </c>
      <c r="C214" s="56" t="str">
        <f>IF(明細!A214="","",明細!A214)</f>
        <v/>
      </c>
      <c r="D214" s="226" t="str">
        <f>IF(明細!W214="","",明細!W214)</f>
        <v/>
      </c>
      <c r="E214" s="66" t="str">
        <f>IF(明細!B214="","",明細!B214)</f>
        <v/>
      </c>
      <c r="F214" s="10" t="str">
        <f>IF(明細!G214="",IF(明細!E214="","",明細!E214),IF(明細!E214="","",明細!E214)&amp;"
"&amp;明細!G214)</f>
        <v/>
      </c>
      <c r="G214" s="11" t="str">
        <f>IF(明細!L214="","",明細!L214)&amp;IF(明細!M214="",""," 他")</f>
        <v/>
      </c>
      <c r="H214" s="23" t="str">
        <f>IF(明細!O214="","",明細!O214)</f>
        <v/>
      </c>
      <c r="I214" s="76" t="str">
        <f>IF(明細!R214="","",明細!R214)</f>
        <v/>
      </c>
      <c r="J214" s="192" t="str">
        <f>IF(明細!AE214="","",明細!AE214)</f>
        <v/>
      </c>
      <c r="K214" s="193" t="str">
        <f>IF(明細!AF214="","",明細!AF214)</f>
        <v/>
      </c>
      <c r="L214" s="201" t="str">
        <f>IF(明細!AG214="","",明細!AG214)</f>
        <v/>
      </c>
      <c r="M214" s="202" t="str">
        <f>IF(明細!AH214="","",明細!AH214)</f>
        <v/>
      </c>
    </row>
    <row r="215" spans="1:13" ht="39.950000000000003" customHeight="1">
      <c r="A215" s="51" t="str">
        <f t="shared" si="3"/>
        <v/>
      </c>
      <c r="B215" s="55" t="str">
        <f>IF(明細!D215="","",明細!D215)</f>
        <v/>
      </c>
      <c r="C215" s="56" t="str">
        <f>IF(明細!A215="","",明細!A215)</f>
        <v/>
      </c>
      <c r="D215" s="226" t="str">
        <f>IF(明細!W215="","",明細!W215)</f>
        <v/>
      </c>
      <c r="E215" s="66" t="str">
        <f>IF(明細!B215="","",明細!B215)</f>
        <v/>
      </c>
      <c r="F215" s="10" t="str">
        <f>IF(明細!G215="",IF(明細!E215="","",明細!E215),IF(明細!E215="","",明細!E215)&amp;"
"&amp;明細!G215)</f>
        <v/>
      </c>
      <c r="G215" s="11" t="str">
        <f>IF(明細!L215="","",明細!L215)&amp;IF(明細!M215="",""," 他")</f>
        <v/>
      </c>
      <c r="H215" s="23" t="str">
        <f>IF(明細!O215="","",明細!O215)</f>
        <v/>
      </c>
      <c r="I215" s="76" t="str">
        <f>IF(明細!R215="","",明細!R215)</f>
        <v/>
      </c>
      <c r="J215" s="192" t="str">
        <f>IF(明細!AE215="","",明細!AE215)</f>
        <v/>
      </c>
      <c r="K215" s="193" t="str">
        <f>IF(明細!AF215="","",明細!AF215)</f>
        <v/>
      </c>
      <c r="L215" s="201" t="str">
        <f>IF(明細!AG215="","",明細!AG215)</f>
        <v/>
      </c>
      <c r="M215" s="202" t="str">
        <f>IF(明細!AH215="","",明細!AH215)</f>
        <v/>
      </c>
    </row>
    <row r="216" spans="1:13" ht="39.950000000000003" customHeight="1">
      <c r="A216" s="51" t="str">
        <f t="shared" si="3"/>
        <v/>
      </c>
      <c r="B216" s="55" t="str">
        <f>IF(明細!D216="","",明細!D216)</f>
        <v/>
      </c>
      <c r="C216" s="56" t="str">
        <f>IF(明細!A216="","",明細!A216)</f>
        <v/>
      </c>
      <c r="D216" s="226" t="str">
        <f>IF(明細!W216="","",明細!W216)</f>
        <v/>
      </c>
      <c r="E216" s="66" t="str">
        <f>IF(明細!B216="","",明細!B216)</f>
        <v/>
      </c>
      <c r="F216" s="10" t="str">
        <f>IF(明細!G216="",IF(明細!E216="","",明細!E216),IF(明細!E216="","",明細!E216)&amp;"
"&amp;明細!G216)</f>
        <v/>
      </c>
      <c r="G216" s="11" t="str">
        <f>IF(明細!L216="","",明細!L216)&amp;IF(明細!M216="",""," 他")</f>
        <v/>
      </c>
      <c r="H216" s="23" t="str">
        <f>IF(明細!O216="","",明細!O216)</f>
        <v/>
      </c>
      <c r="I216" s="76" t="str">
        <f>IF(明細!R216="","",明細!R216)</f>
        <v/>
      </c>
      <c r="J216" s="192" t="str">
        <f>IF(明細!AE216="","",明細!AE216)</f>
        <v/>
      </c>
      <c r="K216" s="193" t="str">
        <f>IF(明細!AF216="","",明細!AF216)</f>
        <v/>
      </c>
      <c r="L216" s="201" t="str">
        <f>IF(明細!AG216="","",明細!AG216)</f>
        <v/>
      </c>
      <c r="M216" s="202" t="str">
        <f>IF(明細!AH216="","",明細!AH216)</f>
        <v/>
      </c>
    </row>
    <row r="217" spans="1:13" ht="39.950000000000003" customHeight="1">
      <c r="A217" s="51" t="str">
        <f t="shared" si="3"/>
        <v/>
      </c>
      <c r="B217" s="55" t="str">
        <f>IF(明細!D217="","",明細!D217)</f>
        <v/>
      </c>
      <c r="C217" s="56" t="str">
        <f>IF(明細!A217="","",明細!A217)</f>
        <v/>
      </c>
      <c r="D217" s="226" t="str">
        <f>IF(明細!W217="","",明細!W217)</f>
        <v/>
      </c>
      <c r="E217" s="66" t="str">
        <f>IF(明細!B217="","",明細!B217)</f>
        <v/>
      </c>
      <c r="F217" s="10" t="str">
        <f>IF(明細!G217="",IF(明細!E217="","",明細!E217),IF(明細!E217="","",明細!E217)&amp;"
"&amp;明細!G217)</f>
        <v/>
      </c>
      <c r="G217" s="11" t="str">
        <f>IF(明細!L217="","",明細!L217)&amp;IF(明細!M217="",""," 他")</f>
        <v/>
      </c>
      <c r="H217" s="23" t="str">
        <f>IF(明細!O217="","",明細!O217)</f>
        <v/>
      </c>
      <c r="I217" s="76" t="str">
        <f>IF(明細!R217="","",明細!R217)</f>
        <v/>
      </c>
      <c r="J217" s="192" t="str">
        <f>IF(明細!AE217="","",明細!AE217)</f>
        <v/>
      </c>
      <c r="K217" s="193" t="str">
        <f>IF(明細!AF217="","",明細!AF217)</f>
        <v/>
      </c>
      <c r="L217" s="201" t="str">
        <f>IF(明細!AG217="","",明細!AG217)</f>
        <v/>
      </c>
      <c r="M217" s="202" t="str">
        <f>IF(明細!AH217="","",明細!AH217)</f>
        <v/>
      </c>
    </row>
    <row r="218" spans="1:13" ht="39.950000000000003" customHeight="1">
      <c r="A218" s="51" t="str">
        <f t="shared" si="3"/>
        <v/>
      </c>
      <c r="B218" s="55" t="str">
        <f>IF(明細!D218="","",明細!D218)</f>
        <v/>
      </c>
      <c r="C218" s="56" t="str">
        <f>IF(明細!A218="","",明細!A218)</f>
        <v/>
      </c>
      <c r="D218" s="226" t="str">
        <f>IF(明細!W218="","",明細!W218)</f>
        <v/>
      </c>
      <c r="E218" s="66" t="str">
        <f>IF(明細!B218="","",明細!B218)</f>
        <v/>
      </c>
      <c r="F218" s="10" t="str">
        <f>IF(明細!G218="",IF(明細!E218="","",明細!E218),IF(明細!E218="","",明細!E218)&amp;"
"&amp;明細!G218)</f>
        <v/>
      </c>
      <c r="G218" s="11" t="str">
        <f>IF(明細!L218="","",明細!L218)&amp;IF(明細!M218="",""," 他")</f>
        <v/>
      </c>
      <c r="H218" s="23" t="str">
        <f>IF(明細!O218="","",明細!O218)</f>
        <v/>
      </c>
      <c r="I218" s="76" t="str">
        <f>IF(明細!R218="","",明細!R218)</f>
        <v/>
      </c>
      <c r="J218" s="192" t="str">
        <f>IF(明細!AE218="","",明細!AE218)</f>
        <v/>
      </c>
      <c r="K218" s="193" t="str">
        <f>IF(明細!AF218="","",明細!AF218)</f>
        <v/>
      </c>
      <c r="L218" s="201" t="str">
        <f>IF(明細!AG218="","",明細!AG218)</f>
        <v/>
      </c>
      <c r="M218" s="202" t="str">
        <f>IF(明細!AH218="","",明細!AH218)</f>
        <v/>
      </c>
    </row>
    <row r="219" spans="1:13" ht="15" outlineLevel="1" thickBot="1">
      <c r="A219" s="72" t="str">
        <f t="shared" si="3"/>
        <v/>
      </c>
      <c r="B219" s="73" t="str">
        <f>IF(明細!D219="","",明細!D219)</f>
        <v/>
      </c>
      <c r="C219" s="67" t="str">
        <f>IF(明細!A219="","",明細!A219)</f>
        <v/>
      </c>
      <c r="D219" s="228" t="str">
        <f>IF(明細!W219="","",明細!W219)</f>
        <v/>
      </c>
      <c r="E219" s="68" t="str">
        <f>IF(明細!B219="","",明細!B219)</f>
        <v/>
      </c>
      <c r="F219" s="69" t="str">
        <f>IF(明細!G219="",IF(明細!E219="","",明細!E219),IF(明細!E219="","",明細!E219)&amp;"
"&amp;明細!G219)</f>
        <v/>
      </c>
      <c r="G219" s="70" t="str">
        <f>IF(明細!L219="","",明細!L219)&amp;IF(明細!M219="",""," 他")</f>
        <v/>
      </c>
      <c r="H219" s="71" t="str">
        <f>IF(明細!O219="","",明細!O219)</f>
        <v/>
      </c>
      <c r="I219" s="78" t="str">
        <f>IF(明細!R219="","",明細!R219)</f>
        <v/>
      </c>
      <c r="J219" s="194" t="str">
        <f>IF(明細!AE219="","",明細!AE219)</f>
        <v/>
      </c>
      <c r="K219" s="195" t="str">
        <f>IF(明細!AF219="","",明細!AF219)</f>
        <v/>
      </c>
      <c r="L219" s="203" t="str">
        <f>IF(明細!AG219="","",明細!AG219)</f>
        <v/>
      </c>
      <c r="M219" s="204" t="str">
        <f>IF(明細!AH219="","",明細!AH219)</f>
        <v/>
      </c>
    </row>
    <row r="220" spans="1:13" ht="6" customHeight="1">
      <c r="A220" s="102"/>
      <c r="B220" s="102"/>
      <c r="C220" s="102"/>
      <c r="D220" s="102"/>
      <c r="E220" s="102"/>
      <c r="F220" s="102"/>
      <c r="G220" s="102"/>
      <c r="H220" s="102"/>
      <c r="I220" s="102"/>
      <c r="J220" s="102"/>
      <c r="K220" s="102"/>
      <c r="L220" s="102"/>
      <c r="M220" s="102"/>
    </row>
  </sheetData>
  <sheetProtection sheet="1" sort="0" autoFilter="0"/>
  <autoFilter ref="A1:M219" xr:uid="{00000000-0009-0000-0000-000001000000}"/>
  <phoneticPr fontId="2"/>
  <hyperlinks>
    <hyperlink ref="G32" r:id="rId1" display="https://www.kinokuniya.co.jp/disp/CSfDispListPage_001.jsp?qsd=true&amp;ptk=01&amp;author=åç°+æ¦ç" xr:uid="{00000000-0004-0000-0100-000000000000}"/>
    <hyperlink ref="H32" r:id="rId2" display="https://www.kinokuniya.co.jp/disp/CSfDispListPage_001.jsp?qsd=true&amp;ptk=01&amp;publisher-key=æ©ç¨²ç°å¤§å­¦åºçé¨" xr:uid="{00000000-0004-0000-0100-000001000000}"/>
  </hyperlinks>
  <printOptions horizontalCentered="1"/>
  <pageMargins left="0.11811023622047245" right="0" top="0.6692913385826772" bottom="0.31496062992125984" header="0.39370078740157483" footer="3.937007874015748E-2"/>
  <pageSetup paperSize="9" scale="105" orientation="landscape" r:id="rId3"/>
  <headerFooter alignWithMargins="0">
    <oddHeader>&amp;C&amp;"ＭＳ 明朝,太字"&amp;16&amp;U＜交詢社 地球環境研究会＞蔵書一覧表(分野別）
&amp;R&amp;12&lt;2019年11月7日現在&gt;</oddHeader>
    <oddFooter>&amp;L&amp;"ＭＳ 明朝,標準"&amp;8&amp;F　&amp;A&amp;C&amp;P/&amp;N&amp;R&amp;"ＭＳ 明朝,標準"&amp;8&amp;D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8"/>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4.25" outlineLevelRow="1"/>
  <cols>
    <col min="1" max="18" width="5.625" style="13" customWidth="1"/>
    <col min="19" max="16384" width="9" style="13"/>
  </cols>
  <sheetData>
    <row r="1" spans="1:18" ht="33" customHeight="1" thickTop="1" thickBot="1">
      <c r="A1" s="382" t="s">
        <v>1902</v>
      </c>
      <c r="B1" s="383"/>
      <c r="C1" s="386">
        <v>206</v>
      </c>
      <c r="D1" s="387"/>
      <c r="E1" s="400" t="s">
        <v>2872</v>
      </c>
      <c r="F1" s="401"/>
      <c r="G1" s="401"/>
      <c r="H1" s="401"/>
      <c r="I1" s="401"/>
      <c r="J1" s="401"/>
      <c r="K1" s="401"/>
      <c r="L1" s="401"/>
      <c r="M1" s="401"/>
      <c r="N1" s="401"/>
      <c r="O1" s="401"/>
      <c r="P1" s="401"/>
      <c r="Q1" s="401"/>
      <c r="R1" s="401"/>
    </row>
    <row r="2" spans="1:18" ht="15" customHeight="1" thickTop="1" thickBot="1">
      <c r="A2"/>
      <c r="B2"/>
      <c r="C2"/>
      <c r="D2"/>
      <c r="E2"/>
      <c r="F2"/>
      <c r="G2"/>
      <c r="H2"/>
      <c r="I2"/>
      <c r="J2"/>
      <c r="K2"/>
      <c r="L2"/>
      <c r="M2"/>
      <c r="N2"/>
      <c r="O2"/>
      <c r="P2"/>
      <c r="Q2"/>
      <c r="R2"/>
    </row>
    <row r="3" spans="1:18" ht="42" customHeight="1" thickTop="1" thickBot="1">
      <c r="A3" s="384" t="s">
        <v>836</v>
      </c>
      <c r="B3" s="385"/>
      <c r="C3" s="388" t="str">
        <f>INDEX(蔵書明細ｴﾘｱ,$C$1,COLUMN(明細!$A$1))</f>
        <v>19-10</v>
      </c>
      <c r="D3" s="389"/>
      <c r="E3" s="229" t="s">
        <v>2854</v>
      </c>
      <c r="F3" s="313" t="str">
        <f>INDEX(蔵書明細ｴﾘｱ,$C$1,COLUMN(明細!$W$1))</f>
        <v>Ａ５
版</v>
      </c>
      <c r="G3" s="314"/>
      <c r="H3" s="14" t="s">
        <v>835</v>
      </c>
      <c r="I3" s="303" t="str">
        <f>INDEX(蔵書明細ｴﾘｱ,$C$1,COLUMN(明細!$B$1))</f>
        <v>ｴﾈﾙｷﾞｰ</v>
      </c>
      <c r="J3" s="304"/>
      <c r="K3" s="205" t="s">
        <v>1004</v>
      </c>
      <c r="L3" s="230" t="str">
        <f>INDEX(蔵書明細ｴﾘｱ,$C$1,COLUMN(明細!$U$1))</f>
        <v>543.5</v>
      </c>
      <c r="M3" s="403" t="str">
        <f>INDEX(蔵書明細ｴﾘｱ,$C$1,COLUMN(明細!$V$1))</f>
        <v>発電</v>
      </c>
      <c r="N3" s="404"/>
      <c r="O3" s="324" t="s">
        <v>1013</v>
      </c>
      <c r="P3" s="325"/>
      <c r="Q3" s="332">
        <f>IF(INDEX(蔵書明細ｴﾘｱ,$C$1,COLUMN(明細!$S$1))="","",INDEX(蔵書明細ｴﾘｱ,$C$1,COLUMN(明細!$S$1)))</f>
        <v>43650</v>
      </c>
      <c r="R3" s="333"/>
    </row>
    <row r="4" spans="1:18" ht="60" customHeight="1">
      <c r="A4" s="393" t="s">
        <v>1003</v>
      </c>
      <c r="B4" s="394"/>
      <c r="C4" s="321" t="str">
        <f>INDEX(蔵書明細ｴﾘｱ,$C$1,COLUMN(明細!$E$1))</f>
        <v>原発ゼロ､やればできる</v>
      </c>
      <c r="D4" s="322"/>
      <c r="E4" s="322"/>
      <c r="F4" s="322"/>
      <c r="G4" s="322"/>
      <c r="H4" s="322"/>
      <c r="I4" s="322"/>
      <c r="J4" s="322"/>
      <c r="K4" s="322"/>
      <c r="L4" s="322"/>
      <c r="M4" s="322"/>
      <c r="N4" s="322"/>
      <c r="O4" s="322"/>
      <c r="P4" s="322"/>
      <c r="Q4" s="322"/>
      <c r="R4" s="323"/>
    </row>
    <row r="5" spans="1:18" ht="45.75" customHeight="1">
      <c r="A5" s="395" t="s">
        <v>1009</v>
      </c>
      <c r="B5" s="396"/>
      <c r="C5" s="334" t="str">
        <f>IF(INDEX(蔵書明細ｴﾘｱ,$C$1,COLUMN(明細!$G$1))="","",INDEX(蔵書明細ｴﾘｱ,$C$1,COLUMN(明細!$G$1)))</f>
        <v/>
      </c>
      <c r="D5" s="335"/>
      <c r="E5" s="335"/>
      <c r="F5" s="335"/>
      <c r="G5" s="335"/>
      <c r="H5" s="335"/>
      <c r="I5" s="335"/>
      <c r="J5" s="335"/>
      <c r="K5" s="335"/>
      <c r="L5" s="335"/>
      <c r="M5" s="335"/>
      <c r="N5" s="335"/>
      <c r="O5" s="335"/>
      <c r="P5" s="335"/>
      <c r="Q5" s="335"/>
      <c r="R5" s="336"/>
    </row>
    <row r="6" spans="1:18" ht="60" customHeight="1">
      <c r="A6" s="347" t="s">
        <v>673</v>
      </c>
      <c r="B6" s="348"/>
      <c r="C6" s="307" t="str">
        <f>IF(INDEX(蔵書明細ｴﾘｱ,$C$1,COLUMN(明細!$I$1))="","",INDEX(蔵書明細ｴﾘｱ,$C$1,COLUMN(明細!$I$1)))</f>
        <v>右も左も関係ない。国を愛するということは､原発をゼロにするということだ。</v>
      </c>
      <c r="D6" s="308"/>
      <c r="E6" s="308"/>
      <c r="F6" s="308"/>
      <c r="G6" s="308"/>
      <c r="H6" s="308"/>
      <c r="I6" s="308"/>
      <c r="J6" s="308"/>
      <c r="K6" s="308"/>
      <c r="L6" s="308"/>
      <c r="M6" s="308"/>
      <c r="N6" s="308"/>
      <c r="O6" s="308"/>
      <c r="P6" s="308"/>
      <c r="Q6" s="308"/>
      <c r="R6" s="309"/>
    </row>
    <row r="7" spans="1:18" ht="129.94999999999999" customHeight="1">
      <c r="A7" s="347" t="s">
        <v>674</v>
      </c>
      <c r="B7" s="348"/>
      <c r="C7" s="315" t="str">
        <f>IF(INDEX(蔵書明細ｴﾘｱ,$C$1,COLUMN(明細!$J$1))="","",INDEX(蔵書明細ｴﾘｱ,$C$1,COLUMN(明細!$J$1)))</f>
        <v/>
      </c>
      <c r="D7" s="316"/>
      <c r="E7" s="316"/>
      <c r="F7" s="316"/>
      <c r="G7" s="316"/>
      <c r="H7" s="316"/>
      <c r="I7" s="316"/>
      <c r="J7" s="316"/>
      <c r="K7" s="316"/>
      <c r="L7" s="316"/>
      <c r="M7" s="316"/>
      <c r="N7" s="316"/>
      <c r="O7" s="316"/>
      <c r="P7" s="316"/>
      <c r="Q7" s="316"/>
      <c r="R7" s="317"/>
    </row>
    <row r="8" spans="1:18" ht="159.94999999999999" customHeight="1">
      <c r="A8" s="347" t="s">
        <v>1495</v>
      </c>
      <c r="B8" s="348"/>
      <c r="C8" s="315" t="str">
        <f>IF(INDEX(蔵書明細ｴﾘｱ,$C$1,COLUMN(明細!$K$1))="","",INDEX(蔵書明細ｴﾘｱ,$C$1,COLUMN(明細!$K$1)))</f>
        <v>序章　あの「災害」を忘れてはいけない(騙されていた自分が悔しく､腹立たしい；原発ゼロでも電力が足りることが証明されたのに　ほか)
第１章　原発の「安全」「低コスト」「クリーン」は全部ウソだった(このまま騙され続けるわけにはいかない；日本の原発は「アメリカやソ連とは違う」といい張った専門家たち　ほか)
第２章　原発ゼロでも自然エネルギーでやっていける(「望ましいエネルギーミックス」とは何か；自然エネルギーだけですでに原発一五基分の電力供給　ほか)
第３章　震災というピンチを「原発ゼロ」でチャンスに変えよう(総理さえ「原発ゼロ」を宣言すれば歴史的な大事業に；「騙されるなよ」と忠告しても苦笑するだけの安倍総理　</v>
      </c>
      <c r="D8" s="316"/>
      <c r="E8" s="316"/>
      <c r="F8" s="316"/>
      <c r="G8" s="316"/>
      <c r="H8" s="316"/>
      <c r="I8" s="316"/>
      <c r="J8" s="316"/>
      <c r="K8" s="316"/>
      <c r="L8" s="316"/>
      <c r="M8" s="316"/>
      <c r="N8" s="316"/>
      <c r="O8" s="316"/>
      <c r="P8" s="316"/>
      <c r="Q8" s="316"/>
      <c r="R8" s="317"/>
    </row>
    <row r="9" spans="1:18" ht="30" customHeight="1" thickBot="1">
      <c r="A9" s="369" t="s">
        <v>1010</v>
      </c>
      <c r="B9" s="370"/>
      <c r="C9" s="326" t="str">
        <f>IF(INDEX(蔵書明細ｴﾘｱ,$C$1,COLUMN(明細!$H$1))="","",INDEX(蔵書明細ｴﾘｱ,$C$1,COLUMN(明細!$H$1)))</f>
        <v/>
      </c>
      <c r="D9" s="327"/>
      <c r="E9" s="327"/>
      <c r="F9" s="327"/>
      <c r="G9" s="327"/>
      <c r="H9" s="327"/>
      <c r="I9" s="327"/>
      <c r="J9" s="327"/>
      <c r="K9" s="327"/>
      <c r="L9" s="327"/>
      <c r="M9" s="327"/>
      <c r="N9" s="327"/>
      <c r="O9" s="327"/>
      <c r="P9" s="327"/>
      <c r="Q9" s="327"/>
      <c r="R9" s="328"/>
    </row>
    <row r="10" spans="1:18" ht="39.950000000000003" customHeight="1">
      <c r="A10" s="397" t="s">
        <v>1011</v>
      </c>
      <c r="B10" s="356"/>
      <c r="C10" s="329" t="str">
        <f>INDEX(蔵書明細ｴﾘｱ,$C$1,COLUMN(明細!$L$1))</f>
        <v>小泉 純一郎</v>
      </c>
      <c r="D10" s="330"/>
      <c r="E10" s="330"/>
      <c r="F10" s="330"/>
      <c r="G10" s="330"/>
      <c r="H10" s="330"/>
      <c r="I10" s="330"/>
      <c r="J10" s="36"/>
      <c r="K10" s="355" t="s">
        <v>1006</v>
      </c>
      <c r="L10" s="356"/>
      <c r="M10" s="329" t="str">
        <f>IF(INDEX(蔵書明細ｴﾘｱ,$C$1,COLUMN(明細!$N$1))="","",INDEX(蔵書明細ｴﾘｱ,$C$1,COLUMN(明細!$N$1)))</f>
        <v/>
      </c>
      <c r="N10" s="330"/>
      <c r="O10" s="330"/>
      <c r="P10" s="330"/>
      <c r="Q10" s="330"/>
      <c r="R10" s="331"/>
    </row>
    <row r="11" spans="1:18" ht="30" customHeight="1" thickBot="1">
      <c r="A11" s="399" t="s">
        <v>1007</v>
      </c>
      <c r="B11" s="354"/>
      <c r="C11" s="366" t="str">
        <f>IF(INDEX(蔵書明細ｴﾘｱ,$C$1,COLUMN(明細!$M$1))="","",INDEX(蔵書明細ｴﾘｱ,$C$1,COLUMN(明細!$M$1)))</f>
        <v/>
      </c>
      <c r="D11" s="367"/>
      <c r="E11" s="367"/>
      <c r="F11" s="367"/>
      <c r="G11" s="367"/>
      <c r="H11" s="367"/>
      <c r="I11" s="367"/>
      <c r="J11" s="367"/>
      <c r="K11" s="367"/>
      <c r="L11" s="367"/>
      <c r="M11" s="367"/>
      <c r="N11" s="367"/>
      <c r="O11" s="367"/>
      <c r="P11" s="367"/>
      <c r="Q11" s="367"/>
      <c r="R11" s="368"/>
    </row>
    <row r="12" spans="1:18" ht="30" customHeight="1" thickBot="1">
      <c r="A12" s="398" t="s">
        <v>845</v>
      </c>
      <c r="B12" s="338"/>
      <c r="C12" s="310" t="str">
        <f>INDEX(蔵書明細ｴﾘｱ,$C$1,COLUMN(明細!$O$1))</f>
        <v>太田出版</v>
      </c>
      <c r="D12" s="311"/>
      <c r="E12" s="311"/>
      <c r="F12" s="311"/>
      <c r="G12" s="311"/>
      <c r="H12" s="312"/>
      <c r="I12" s="310" t="str">
        <f>IF(INDEX(蔵書明細ｴﾘｱ,$C$1,COLUMN(明細!$P$1))="","",INDEX(蔵書明細ｴﾘｱ,$C$1,COLUMN(明細!$P$1)))</f>
        <v/>
      </c>
      <c r="J12" s="311"/>
      <c r="K12" s="320"/>
      <c r="L12" s="359" t="str">
        <f>IF(INDEX(蔵書明細ｴﾘｱ,$C$1,COLUMN(明細!Q1))="","",INDEX(蔵書明細ｴﾘｱ,$C$1,COLUMN(明細!Q13)))</f>
        <v/>
      </c>
      <c r="M12" s="360"/>
      <c r="O12" s="353" t="s">
        <v>1012</v>
      </c>
      <c r="P12" s="354"/>
      <c r="Q12" s="318">
        <f>IF(INDEX(蔵書明細ｴﾘｱ,$C$1,COLUMN(明細!$R$1))="","",INDEX(蔵書明細ｴﾘｱ,$C$1,COLUMN(明細!$R$1)))</f>
        <v>43817</v>
      </c>
      <c r="R12" s="319"/>
    </row>
    <row r="13" spans="1:18" ht="30" customHeight="1" thickBot="1">
      <c r="A13" s="398" t="s">
        <v>1008</v>
      </c>
      <c r="B13" s="338"/>
      <c r="C13" s="345">
        <f>IF(INDEX(蔵書明細ｴﾘｱ,$C$1,COLUMN(明細!$T$1))="","",INDEX(蔵書明細ｴﾘｱ,$C$1,COLUMN(明細!$T$1)))</f>
        <v>1620</v>
      </c>
      <c r="D13" s="346"/>
      <c r="E13" s="45"/>
      <c r="F13" s="337" t="s">
        <v>818</v>
      </c>
      <c r="G13" s="338"/>
      <c r="H13" s="305" t="str">
        <f>IF(INDEX(蔵書明細ｴﾘｱ,$C$1,COLUMN(明細!$X$1))="","",INDEX(蔵書明細ｴﾘｱ,$C$1,COLUMN(明細!$X$1)))</f>
        <v>A5</v>
      </c>
      <c r="I13" s="306"/>
      <c r="J13" s="45"/>
      <c r="K13" s="337" t="s">
        <v>449</v>
      </c>
      <c r="L13" s="338"/>
      <c r="M13" s="305" t="str">
        <f>IF(INDEX(蔵書明細ｴﾘｱ,$C$1,COLUMN(明細!$Y$1))="","",INDEX(蔵書明細ｴﾘｱ,$C$1,COLUMN(明細!$Y$1)))</f>
        <v>188p</v>
      </c>
      <c r="N13" s="306"/>
      <c r="O13" s="337" t="s">
        <v>1147</v>
      </c>
      <c r="P13" s="338"/>
      <c r="Q13" s="305" t="str">
        <f>IF(INDEX(蔵書明細ｴﾘｱ,$C$1,COLUMN(明細!$AA$1))="","",INDEX(蔵書明細ｴﾘｱ,$C$1,COLUMN(明細!$AA$1)))</f>
        <v>20cm</v>
      </c>
      <c r="R13" s="306"/>
    </row>
    <row r="14" spans="1:18" ht="30" customHeight="1" thickBot="1">
      <c r="A14" s="357" t="s">
        <v>1016</v>
      </c>
      <c r="B14" s="358"/>
      <c r="C14" s="390">
        <f>IF(INDEX(蔵書明細ｴﾘｱ,$C$1,COLUMN(明細!$AB$1))="","",INDEX(蔵書明細ｴﾘｱ,$C$1,COLUMN(明細!$AB$1)))</f>
        <v>9784778316594</v>
      </c>
      <c r="D14" s="391"/>
      <c r="E14" s="391"/>
      <c r="F14" s="392"/>
      <c r="G14" s="41"/>
      <c r="H14" s="42"/>
      <c r="I14" s="15"/>
      <c r="J14" s="15"/>
      <c r="K14" s="402" t="s">
        <v>898</v>
      </c>
      <c r="L14" s="372"/>
      <c r="M14" s="373"/>
      <c r="N14" s="43" t="str">
        <f>IF(INDEX(蔵書明細ｴﾘｱ,$C$1,COLUMN(明細!$AC$1))="","",INDEX(蔵書明細ｴﾘｱ,$C$1,COLUMN(明細!$AC$1)))</f>
        <v/>
      </c>
      <c r="O14" s="371" t="s">
        <v>899</v>
      </c>
      <c r="P14" s="372"/>
      <c r="Q14" s="373"/>
      <c r="R14" s="44" t="str">
        <f>IF(INDEX(蔵書明細ｴﾘｱ,$C$1,COLUMN(明細!$AD$1))="","",INDEX(蔵書明細ｴﾘｱ,$C$1,COLUMN(明細!$AD$1)))</f>
        <v/>
      </c>
    </row>
    <row r="15" spans="1:18" ht="15" customHeight="1" thickTop="1" thickBot="1">
      <c r="A15"/>
      <c r="B15"/>
      <c r="C15"/>
      <c r="D15"/>
      <c r="E15"/>
      <c r="F15"/>
      <c r="G15"/>
      <c r="H15"/>
      <c r="I15"/>
      <c r="J15"/>
      <c r="K15"/>
      <c r="L15"/>
      <c r="M15"/>
      <c r="N15"/>
      <c r="O15"/>
      <c r="P15"/>
      <c r="Q15"/>
      <c r="R15"/>
    </row>
    <row r="16" spans="1:18" ht="30" customHeight="1" outlineLevel="1" thickTop="1">
      <c r="A16" s="16"/>
      <c r="B16" s="339" t="s">
        <v>895</v>
      </c>
      <c r="C16" s="340"/>
      <c r="D16" s="340"/>
      <c r="E16" s="340"/>
      <c r="F16" s="341"/>
      <c r="G16" s="349" t="s">
        <v>896</v>
      </c>
      <c r="H16" s="350"/>
      <c r="I16" s="350"/>
      <c r="J16" s="350"/>
      <c r="K16" s="350" t="s">
        <v>950</v>
      </c>
      <c r="L16" s="350"/>
      <c r="M16" s="350"/>
      <c r="N16" s="380"/>
      <c r="O16" s="340" t="s">
        <v>897</v>
      </c>
      <c r="P16" s="340"/>
      <c r="Q16" s="340"/>
      <c r="R16" s="381"/>
    </row>
    <row r="17" spans="1:18" ht="20.100000000000001" customHeight="1" outlineLevel="1">
      <c r="A17" s="17">
        <v>1</v>
      </c>
      <c r="B17" s="342" t="str">
        <f>IF(INDEX(蔵書明細ｴﾘｱ,$C$1,COLUMN(明細!$AE$1))="","",INDEX(蔵書明細ｴﾘｱ,$C$1,COLUMN(明細!$AE$1)))</f>
        <v>国井宏和</v>
      </c>
      <c r="C17" s="343"/>
      <c r="D17" s="343"/>
      <c r="E17" s="343"/>
      <c r="F17" s="344"/>
      <c r="G17" s="351">
        <f>IF(INDEX(蔵書明細ｴﾘｱ,$C$1,COLUMN(明細!$AF$1))="","",INDEX(蔵書明細ｴﾘｱ,$C$1,COLUMN(明細!$AF$1)))</f>
        <v>43559</v>
      </c>
      <c r="H17" s="352"/>
      <c r="I17" s="352"/>
      <c r="J17" s="352"/>
      <c r="K17" s="352">
        <f>IF(INDEX(蔵書明細ｴﾘｱ,$C$1,COLUMN(明細!$AG$1))="","",INDEX(蔵書明細ｴﾘｱ,$C$1,COLUMN(明細!$AG$1)))</f>
        <v>43653</v>
      </c>
      <c r="L17" s="352"/>
      <c r="M17" s="352"/>
      <c r="N17" s="376"/>
      <c r="O17" s="377">
        <f>IF(INDEX(蔵書明細ｴﾘｱ,$C$1,COLUMN(明細!$AH$1))="","",INDEX(蔵書明細ｴﾘｱ,$C$1,COLUMN(明細!$AH$1)))</f>
        <v>43776</v>
      </c>
      <c r="P17" s="352"/>
      <c r="Q17" s="352"/>
      <c r="R17" s="378"/>
    </row>
    <row r="18" spans="1:18" ht="20.100000000000001" customHeight="1" outlineLevel="1">
      <c r="A18" s="17">
        <v>2</v>
      </c>
      <c r="B18" s="342" t="str">
        <f>IF(INDEX(蔵書明細ｴﾘｱ,$C$1,COLUMN(明細!$AN$1))="","",INDEX(蔵書明細ｴﾘｱ,$C$1,COLUMN(明細!$AN$1)))</f>
        <v/>
      </c>
      <c r="C18" s="343"/>
      <c r="D18" s="343"/>
      <c r="E18" s="343"/>
      <c r="F18" s="344"/>
      <c r="G18" s="351" t="str">
        <f>IF(INDEX(蔵書明細ｴﾘｱ,$C$1,COLUMN(明細!$AO$1))="","",INDEX(蔵書明細ｴﾘｱ,$C$1,COLUMN(明細!$AO$1)))</f>
        <v/>
      </c>
      <c r="H18" s="352"/>
      <c r="I18" s="352"/>
      <c r="J18" s="352"/>
      <c r="K18" s="352" t="str">
        <f>IF(INDEX(蔵書明細ｴﾘｱ,$C$1,COLUMN(明細!$AP$1))="","",INDEX(蔵書明細ｴﾘｱ,$C$1,COLUMN(明細!$AP$1)))</f>
        <v/>
      </c>
      <c r="L18" s="352"/>
      <c r="M18" s="352"/>
      <c r="N18" s="376"/>
      <c r="O18" s="377" t="str">
        <f>IF(INDEX(蔵書明細ｴﾘｱ,$C$1,COLUMN(明細!$AQ$1))="","",INDEX(蔵書明細ｴﾘｱ,$C$1,COLUMN(明細!$AQ$1)))</f>
        <v/>
      </c>
      <c r="P18" s="352"/>
      <c r="Q18" s="352"/>
      <c r="R18" s="378"/>
    </row>
    <row r="19" spans="1:18" ht="20.100000000000001" customHeight="1" outlineLevel="1" thickBot="1">
      <c r="A19" s="18">
        <v>3</v>
      </c>
      <c r="B19" s="361" t="str">
        <f>IF(INDEX(蔵書明細ｴﾘｱ,$C$1,COLUMN(明細!$AR$1))="","",INDEX(蔵書明細ｴﾘｱ,$C$1,COLUMN(明細!$AR$1)))</f>
        <v/>
      </c>
      <c r="C19" s="362"/>
      <c r="D19" s="362"/>
      <c r="E19" s="362"/>
      <c r="F19" s="363"/>
      <c r="G19" s="364" t="str">
        <f>IF(INDEX(蔵書明細ｴﾘｱ,$C$1,COLUMN(明細!$AS$1))="","",INDEX(蔵書明細ｴﾘｱ,$C$1,COLUMN(明細!$AS$1)))</f>
        <v/>
      </c>
      <c r="H19" s="365"/>
      <c r="I19" s="365"/>
      <c r="J19" s="365"/>
      <c r="K19" s="365" t="str">
        <f>IF(INDEX(蔵書明細ｴﾘｱ,$C$1,COLUMN(明細!$AT$1))="","",INDEX(蔵書明細ｴﾘｱ,$C$1,COLUMN(明細!$AT$1)))</f>
        <v/>
      </c>
      <c r="L19" s="365"/>
      <c r="M19" s="365"/>
      <c r="N19" s="379"/>
      <c r="O19" s="374" t="str">
        <f>IF(INDEX(蔵書明細ｴﾘｱ,$C$1,COLUMN(明細!$AU$1))="","",INDEX(蔵書明細ｴﾘｱ,$C$1,COLUMN(明細!$AU$1)))</f>
        <v/>
      </c>
      <c r="P19" s="365"/>
      <c r="Q19" s="365"/>
      <c r="R19" s="375"/>
    </row>
    <row r="20" spans="1:18" ht="30" customHeight="1" thickTop="1"/>
    <row r="21" spans="1:18" ht="30" customHeight="1"/>
    <row r="22" spans="1:18" ht="30" customHeight="1"/>
    <row r="23" spans="1:18" ht="30" customHeight="1"/>
    <row r="24" spans="1:18" ht="30" customHeight="1"/>
    <row r="25" spans="1:18" ht="30" customHeight="1"/>
    <row r="26" spans="1:18" ht="30" customHeight="1"/>
    <row r="27" spans="1:18" ht="30" customHeight="1"/>
    <row r="28" spans="1:18" ht="30" customHeight="1"/>
    <row r="29" spans="1:18" ht="30" customHeight="1"/>
    <row r="30" spans="1:18" ht="30" customHeight="1"/>
    <row r="31" spans="1:18" ht="30" customHeight="1"/>
    <row r="32" spans="1: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sheet="1" objects="1" scenarios="1"/>
  <mergeCells count="62">
    <mergeCell ref="A1:B1"/>
    <mergeCell ref="A3:B3"/>
    <mergeCell ref="C1:D1"/>
    <mergeCell ref="C3:D3"/>
    <mergeCell ref="C14:F14"/>
    <mergeCell ref="A4:B4"/>
    <mergeCell ref="A5:B5"/>
    <mergeCell ref="A6:B6"/>
    <mergeCell ref="A10:B10"/>
    <mergeCell ref="C10:I10"/>
    <mergeCell ref="A12:B12"/>
    <mergeCell ref="A13:B13"/>
    <mergeCell ref="A11:B11"/>
    <mergeCell ref="E1:R1"/>
    <mergeCell ref="K14:M14"/>
    <mergeCell ref="M3:N3"/>
    <mergeCell ref="B19:F19"/>
    <mergeCell ref="G19:J19"/>
    <mergeCell ref="C11:R11"/>
    <mergeCell ref="A9:B9"/>
    <mergeCell ref="B18:F18"/>
    <mergeCell ref="O14:Q14"/>
    <mergeCell ref="O19:R19"/>
    <mergeCell ref="K17:N17"/>
    <mergeCell ref="Q13:R13"/>
    <mergeCell ref="O17:R17"/>
    <mergeCell ref="O18:R18"/>
    <mergeCell ref="K19:N19"/>
    <mergeCell ref="G18:J18"/>
    <mergeCell ref="K18:N18"/>
    <mergeCell ref="K16:N16"/>
    <mergeCell ref="O16:R16"/>
    <mergeCell ref="B16:F16"/>
    <mergeCell ref="B17:F17"/>
    <mergeCell ref="C13:D13"/>
    <mergeCell ref="A7:B7"/>
    <mergeCell ref="C7:R7"/>
    <mergeCell ref="G16:J16"/>
    <mergeCell ref="G17:J17"/>
    <mergeCell ref="O12:P12"/>
    <mergeCell ref="K10:L10"/>
    <mergeCell ref="A14:B14"/>
    <mergeCell ref="F13:G13"/>
    <mergeCell ref="H13:I13"/>
    <mergeCell ref="O13:P13"/>
    <mergeCell ref="L12:M12"/>
    <mergeCell ref="A8:B8"/>
    <mergeCell ref="I3:J3"/>
    <mergeCell ref="M13:N13"/>
    <mergeCell ref="C6:R6"/>
    <mergeCell ref="C12:H12"/>
    <mergeCell ref="F3:G3"/>
    <mergeCell ref="C8:R8"/>
    <mergeCell ref="Q12:R12"/>
    <mergeCell ref="I12:K12"/>
    <mergeCell ref="C4:R4"/>
    <mergeCell ref="O3:P3"/>
    <mergeCell ref="C9:R9"/>
    <mergeCell ref="M10:R10"/>
    <mergeCell ref="Q3:R3"/>
    <mergeCell ref="C5:R5"/>
    <mergeCell ref="K13:L13"/>
  </mergeCells>
  <phoneticPr fontId="2"/>
  <printOptions horizontalCentered="1"/>
  <pageMargins left="0.11811023622047245" right="0.11811023622047245" top="0.56999999999999995" bottom="0.31496062992125984" header="0.2" footer="0.11811023622047245"/>
  <pageSetup paperSize="9" orientation="portrait" r:id="rId1"/>
  <headerFooter alignWithMargins="0">
    <oddHeader>&amp;C&amp;"ＭＳ 明朝,太字"&amp;16&amp;U＜交詢社 地球環境研究会＞蔵書 内容照会</oddHeader>
    <oddFooter>&amp;L&amp;F　&amp;A&amp;C&amp;P/&amp;N&amp;R&amp;D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9"/>
  <sheetViews>
    <sheetView workbookViewId="0">
      <selection sqref="A1:XFD1048576"/>
    </sheetView>
  </sheetViews>
  <sheetFormatPr defaultRowHeight="14.25"/>
  <cols>
    <col min="1" max="1" width="5" style="89" customWidth="1"/>
    <col min="2" max="16384" width="9" style="89"/>
  </cols>
  <sheetData>
    <row r="1" spans="1:2">
      <c r="A1" s="89" t="s">
        <v>2147</v>
      </c>
    </row>
    <row r="2" spans="1:2">
      <c r="B2" s="89" t="s">
        <v>2143</v>
      </c>
    </row>
    <row r="3" spans="1:2">
      <c r="B3" s="89" t="s">
        <v>2141</v>
      </c>
    </row>
    <row r="4" spans="1:2">
      <c r="B4" s="89" t="s">
        <v>2142</v>
      </c>
    </row>
    <row r="5" spans="1:2">
      <c r="A5" s="89" t="s">
        <v>2146</v>
      </c>
    </row>
    <row r="6" spans="1:2">
      <c r="B6" s="89" t="s">
        <v>2144</v>
      </c>
    </row>
    <row r="7" spans="1:2">
      <c r="B7" s="89" t="s">
        <v>2145</v>
      </c>
    </row>
    <row r="11" spans="1:2">
      <c r="A11" s="89" t="s">
        <v>2130</v>
      </c>
    </row>
    <row r="12" spans="1:2">
      <c r="A12" s="89" t="s">
        <v>2136</v>
      </c>
    </row>
    <row r="15" spans="1:2">
      <c r="A15" s="89" t="s">
        <v>2139</v>
      </c>
    </row>
    <row r="18" spans="1:1">
      <c r="A18" s="89" t="s">
        <v>2131</v>
      </c>
    </row>
    <row r="19" spans="1:1">
      <c r="A19" s="89" t="s">
        <v>2132</v>
      </c>
    </row>
    <row r="22" spans="1:1">
      <c r="A22" s="89" t="s">
        <v>2133</v>
      </c>
    </row>
    <row r="25" spans="1:1">
      <c r="A25" s="89" t="s">
        <v>2137</v>
      </c>
    </row>
    <row r="26" spans="1:1">
      <c r="A26" s="89" t="s">
        <v>2149</v>
      </c>
    </row>
    <row r="29" spans="1:1">
      <c r="A29" s="89" t="s">
        <v>2148</v>
      </c>
    </row>
    <row r="32" spans="1:1">
      <c r="A32" s="89" t="s">
        <v>2138</v>
      </c>
    </row>
    <row r="33" spans="1:1">
      <c r="A33" s="89" t="s">
        <v>2134</v>
      </c>
    </row>
    <row r="36" spans="1:1">
      <c r="A36" s="89" t="s">
        <v>2135</v>
      </c>
    </row>
    <row r="39" spans="1:1">
      <c r="A39" s="89" t="s">
        <v>2140</v>
      </c>
    </row>
    <row r="40" spans="1:1">
      <c r="A40" s="89" t="s">
        <v>2150</v>
      </c>
    </row>
    <row r="43" spans="1:1">
      <c r="A43" s="89" t="s">
        <v>2152</v>
      </c>
    </row>
    <row r="46" spans="1:1">
      <c r="A46" s="89" t="s">
        <v>2151</v>
      </c>
    </row>
    <row r="52" spans="1:1">
      <c r="A52" s="89" t="s">
        <v>1818</v>
      </c>
    </row>
    <row r="54" spans="1:1">
      <c r="A54" s="89" t="s">
        <v>452</v>
      </c>
    </row>
    <row r="55" spans="1:1">
      <c r="A55" s="89" t="s">
        <v>453</v>
      </c>
    </row>
    <row r="56" spans="1:1">
      <c r="A56" s="89" t="s">
        <v>454</v>
      </c>
    </row>
    <row r="57" spans="1:1">
      <c r="A57" s="89" t="s">
        <v>455</v>
      </c>
    </row>
    <row r="58" spans="1:1">
      <c r="A58" s="89" t="s">
        <v>456</v>
      </c>
    </row>
    <row r="59" spans="1:1">
      <c r="A59" s="89" t="s">
        <v>457</v>
      </c>
    </row>
    <row r="61" spans="1:1">
      <c r="A61" s="89" t="s">
        <v>458</v>
      </c>
    </row>
    <row r="62" spans="1:1">
      <c r="A62" s="89" t="s">
        <v>459</v>
      </c>
    </row>
    <row r="63" spans="1:1">
      <c r="A63" s="89" t="s">
        <v>460</v>
      </c>
    </row>
    <row r="64" spans="1:1">
      <c r="A64" s="89" t="s">
        <v>461</v>
      </c>
    </row>
    <row r="65" spans="1:1">
      <c r="A65" s="89" t="s">
        <v>2153</v>
      </c>
    </row>
    <row r="66" spans="1:1">
      <c r="A66" s="89" t="s">
        <v>463</v>
      </c>
    </row>
    <row r="67" spans="1:1">
      <c r="A67" s="89" t="s">
        <v>464</v>
      </c>
    </row>
    <row r="68" spans="1:1">
      <c r="A68" s="89" t="s">
        <v>2154</v>
      </c>
    </row>
    <row r="69" spans="1:1">
      <c r="A69" s="89" t="s">
        <v>466</v>
      </c>
    </row>
    <row r="70" spans="1:1">
      <c r="A70" s="89" t="s">
        <v>2155</v>
      </c>
    </row>
    <row r="71" spans="1:1">
      <c r="A71" s="89" t="s">
        <v>2156</v>
      </c>
    </row>
    <row r="72" spans="1:1">
      <c r="A72" s="89" t="s">
        <v>469</v>
      </c>
    </row>
    <row r="74" spans="1:1">
      <c r="A74" s="89" t="s">
        <v>470</v>
      </c>
    </row>
    <row r="75" spans="1:1">
      <c r="A75" s="89" t="s">
        <v>471</v>
      </c>
    </row>
    <row r="76" spans="1:1">
      <c r="A76" s="89" t="s">
        <v>472</v>
      </c>
    </row>
    <row r="77" spans="1:1">
      <c r="A77" s="89" t="s">
        <v>473</v>
      </c>
    </row>
    <row r="78" spans="1:1">
      <c r="A78" s="89" t="s">
        <v>474</v>
      </c>
    </row>
    <row r="79" spans="1:1">
      <c r="A79" s="89" t="s">
        <v>475</v>
      </c>
    </row>
  </sheetData>
  <sheetProtection sheet="1" objects="1" scenarios="1"/>
  <phoneticPr fontId="2"/>
  <pageMargins left="0.74803149606299213" right="0.15748031496062992" top="0.59055118110236227" bottom="0.59055118110236227" header="0.31496062992125984" footer="0.31496062992125984"/>
  <pageSetup paperSize="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9524-7FA7-47B2-A314-2AACF2222676}">
  <dimension ref="A1:A28"/>
  <sheetViews>
    <sheetView workbookViewId="0">
      <selection activeCell="N12" sqref="N12"/>
    </sheetView>
  </sheetViews>
  <sheetFormatPr defaultRowHeight="13.5"/>
  <sheetData>
    <row r="1" spans="1:1">
      <c r="A1" s="57" t="s">
        <v>1818</v>
      </c>
    </row>
    <row r="3" spans="1:1">
      <c r="A3" s="57" t="s">
        <v>452</v>
      </c>
    </row>
    <row r="4" spans="1:1">
      <c r="A4" s="57" t="s">
        <v>453</v>
      </c>
    </row>
    <row r="5" spans="1:1">
      <c r="A5" s="57" t="s">
        <v>454</v>
      </c>
    </row>
    <row r="6" spans="1:1">
      <c r="A6" s="57" t="s">
        <v>455</v>
      </c>
    </row>
    <row r="7" spans="1:1">
      <c r="A7" s="57" t="s">
        <v>456</v>
      </c>
    </row>
    <row r="8" spans="1:1">
      <c r="A8" s="57" t="s">
        <v>457</v>
      </c>
    </row>
    <row r="10" spans="1:1">
      <c r="A10" s="57" t="s">
        <v>458</v>
      </c>
    </row>
    <row r="11" spans="1:1">
      <c r="A11" s="57" t="s">
        <v>459</v>
      </c>
    </row>
    <row r="12" spans="1:1">
      <c r="A12" s="57" t="s">
        <v>460</v>
      </c>
    </row>
    <row r="13" spans="1:1">
      <c r="A13" s="57" t="s">
        <v>461</v>
      </c>
    </row>
    <row r="14" spans="1:1">
      <c r="A14" s="57" t="s">
        <v>462</v>
      </c>
    </row>
    <row r="15" spans="1:1">
      <c r="A15" s="57" t="s">
        <v>463</v>
      </c>
    </row>
    <row r="16" spans="1:1">
      <c r="A16" s="57" t="s">
        <v>464</v>
      </c>
    </row>
    <row r="17" spans="1:1">
      <c r="A17" t="s">
        <v>465</v>
      </c>
    </row>
    <row r="18" spans="1:1">
      <c r="A18" s="57" t="s">
        <v>466</v>
      </c>
    </row>
    <row r="19" spans="1:1">
      <c r="A19" t="s">
        <v>467</v>
      </c>
    </row>
    <row r="20" spans="1:1">
      <c r="A20" t="s">
        <v>468</v>
      </c>
    </row>
    <row r="21" spans="1:1">
      <c r="A21" s="57" t="s">
        <v>469</v>
      </c>
    </row>
    <row r="23" spans="1:1">
      <c r="A23" s="57" t="s">
        <v>470</v>
      </c>
    </row>
    <row r="24" spans="1:1">
      <c r="A24" s="57" t="s">
        <v>471</v>
      </c>
    </row>
    <row r="25" spans="1:1">
      <c r="A25" s="57" t="s">
        <v>472</v>
      </c>
    </row>
    <row r="26" spans="1:1">
      <c r="A26" s="57" t="s">
        <v>473</v>
      </c>
    </row>
    <row r="27" spans="1:1">
      <c r="A27" t="s">
        <v>474</v>
      </c>
    </row>
    <row r="28" spans="1:1">
      <c r="A28" t="s">
        <v>475</v>
      </c>
    </row>
  </sheetData>
  <sheetProtection sheet="1" objects="1" scenarios="1"/>
  <phoneticPr fontId="2"/>
  <pageMargins left="0.75" right="0.75" top="1" bottom="1" header="0.51200000000000001" footer="0.51200000000000001"/>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40"/>
  <sheetViews>
    <sheetView view="pageBreakPreview" zoomScaleNormal="144" zoomScaleSheetLayoutView="100" workbookViewId="0">
      <pane xSplit="5" ySplit="1" topLeftCell="R216" activePane="bottomRight" state="frozen"/>
      <selection pane="topRight" activeCell="E1" sqref="E1"/>
      <selection pane="bottomLeft" activeCell="A2" sqref="A2"/>
      <selection pane="bottomRight" activeCell="AF234" sqref="AF234"/>
    </sheetView>
  </sheetViews>
  <sheetFormatPr defaultRowHeight="13.5" outlineLevelCol="2"/>
  <cols>
    <col min="1" max="1" width="5.5" style="48" customWidth="1" outlineLevel="1"/>
    <col min="2" max="2" width="5.375" style="2" customWidth="1"/>
    <col min="3" max="4" width="4" style="2" customWidth="1" outlineLevel="1"/>
    <col min="5" max="5" width="24.625" style="2" customWidth="1"/>
    <col min="6" max="6" width="15.625" style="2" customWidth="1" outlineLevel="1"/>
    <col min="7" max="7" width="20.625" style="2" customWidth="1"/>
    <col min="8" max="8" width="15.625" style="2" customWidth="1" outlineLevel="2"/>
    <col min="9" max="11" width="30.625" style="2" customWidth="1" outlineLevel="1"/>
    <col min="12" max="12" width="18.625" style="2" customWidth="1"/>
    <col min="13" max="13" width="8.625" style="2" customWidth="1"/>
    <col min="14" max="14" width="6.875" style="2" customWidth="1"/>
    <col min="15" max="15" width="12.75" style="2" bestFit="1" customWidth="1"/>
    <col min="16" max="16" width="7.5" style="2" customWidth="1"/>
    <col min="17" max="17" width="5.75" style="2" customWidth="1"/>
    <col min="18" max="18" width="7.625" style="2" customWidth="1"/>
    <col min="19" max="19" width="7.625" style="2" customWidth="1" outlineLevel="1"/>
    <col min="20" max="20" width="4.625" style="2" customWidth="1"/>
    <col min="21" max="21" width="6.625" style="2" customWidth="1"/>
    <col min="22" max="22" width="9.375" style="2" customWidth="1"/>
    <col min="23" max="23" width="5.5" style="2" customWidth="1" outlineLevel="1"/>
    <col min="24" max="24" width="5.375" style="2" customWidth="1"/>
    <col min="25" max="25" width="5.25" style="2" customWidth="1"/>
    <col min="26" max="27" width="5" style="2" customWidth="1"/>
    <col min="28" max="28" width="8.625" style="2" customWidth="1"/>
    <col min="29" max="30" width="9" style="2" hidden="1" customWidth="1" outlineLevel="2"/>
    <col min="31" max="31" width="9" style="2" customWidth="1" outlineLevel="1" collapsed="1"/>
    <col min="32" max="34" width="9" style="2" customWidth="1" outlineLevel="1"/>
    <col min="35" max="35" width="5.375" style="2" customWidth="1" outlineLevel="1"/>
    <col min="36" max="51" width="9" style="2" customWidth="1" outlineLevel="2"/>
    <col min="52" max="52" width="4.5" customWidth="1"/>
    <col min="53" max="53" width="8.25" customWidth="1"/>
    <col min="54" max="56" width="8.875" customWidth="1"/>
    <col min="57" max="16384" width="9" style="2"/>
  </cols>
  <sheetData>
    <row r="1" spans="1:51" ht="54.75" thickBot="1">
      <c r="A1" s="47" t="s">
        <v>836</v>
      </c>
      <c r="B1" s="4" t="s">
        <v>835</v>
      </c>
      <c r="C1" s="86" t="s">
        <v>1792</v>
      </c>
      <c r="D1" s="86" t="s">
        <v>1901</v>
      </c>
      <c r="E1" s="103" t="s">
        <v>782</v>
      </c>
      <c r="F1" s="103" t="s">
        <v>812</v>
      </c>
      <c r="G1" s="103" t="s">
        <v>781</v>
      </c>
      <c r="H1" s="103" t="s">
        <v>812</v>
      </c>
      <c r="I1" s="103" t="s">
        <v>691</v>
      </c>
      <c r="J1" s="103" t="s">
        <v>692</v>
      </c>
      <c r="K1" s="103" t="s">
        <v>1425</v>
      </c>
      <c r="L1" s="103" t="s">
        <v>833</v>
      </c>
      <c r="M1" s="103" t="s">
        <v>834</v>
      </c>
      <c r="N1" s="103" t="s">
        <v>1005</v>
      </c>
      <c r="O1" s="103" t="s">
        <v>1014</v>
      </c>
      <c r="P1" s="104" t="s">
        <v>1765</v>
      </c>
      <c r="Q1" s="103" t="s">
        <v>883</v>
      </c>
      <c r="R1" s="103" t="s">
        <v>1012</v>
      </c>
      <c r="S1" s="103" t="s">
        <v>3326</v>
      </c>
      <c r="T1" s="214" t="s">
        <v>1008</v>
      </c>
      <c r="U1" s="206" t="s">
        <v>85</v>
      </c>
      <c r="V1" s="35" t="s">
        <v>1606</v>
      </c>
      <c r="W1" s="86" t="s">
        <v>2854</v>
      </c>
      <c r="X1" s="110" t="s">
        <v>818</v>
      </c>
      <c r="Y1" s="111" t="s">
        <v>1767</v>
      </c>
      <c r="Z1" s="112" t="s">
        <v>1266</v>
      </c>
      <c r="AA1" s="113" t="s">
        <v>1147</v>
      </c>
      <c r="AB1" s="114" t="s">
        <v>1015</v>
      </c>
      <c r="AC1" s="103" t="s">
        <v>898</v>
      </c>
      <c r="AD1" s="115" t="s">
        <v>899</v>
      </c>
      <c r="AE1" s="59" t="s">
        <v>895</v>
      </c>
      <c r="AF1" s="60" t="s">
        <v>896</v>
      </c>
      <c r="AG1" s="60" t="s">
        <v>950</v>
      </c>
      <c r="AH1" s="61" t="s">
        <v>897</v>
      </c>
      <c r="AI1" s="40" t="s">
        <v>121</v>
      </c>
      <c r="AJ1" s="3" t="s">
        <v>895</v>
      </c>
      <c r="AK1" s="4" t="s">
        <v>896</v>
      </c>
      <c r="AL1" s="4" t="s">
        <v>950</v>
      </c>
      <c r="AM1" s="5" t="s">
        <v>897</v>
      </c>
      <c r="AN1" s="3" t="s">
        <v>895</v>
      </c>
      <c r="AO1" s="4" t="s">
        <v>896</v>
      </c>
      <c r="AP1" s="4" t="s">
        <v>950</v>
      </c>
      <c r="AQ1" s="5" t="s">
        <v>897</v>
      </c>
      <c r="AR1" s="3" t="s">
        <v>895</v>
      </c>
      <c r="AS1" s="4" t="s">
        <v>896</v>
      </c>
      <c r="AT1" s="4" t="s">
        <v>950</v>
      </c>
      <c r="AU1" s="5" t="s">
        <v>897</v>
      </c>
      <c r="AV1" s="3" t="s">
        <v>895</v>
      </c>
      <c r="AW1" s="4" t="s">
        <v>896</v>
      </c>
      <c r="AX1" s="4" t="s">
        <v>950</v>
      </c>
      <c r="AY1" s="5" t="s">
        <v>897</v>
      </c>
    </row>
    <row r="2" spans="1:51" ht="53.25">
      <c r="A2" s="240" t="s">
        <v>243</v>
      </c>
      <c r="B2" s="241" t="s">
        <v>1282</v>
      </c>
      <c r="C2" s="242" t="str">
        <f>IF(B2="","",INDEX(分野TBL,MATCH(B2,分野名称,0),1))</f>
        <v>00</v>
      </c>
      <c r="D2" s="242">
        <f>IF(E2="","",ROW())</f>
        <v>2</v>
      </c>
      <c r="E2" s="243" t="s">
        <v>1123</v>
      </c>
      <c r="F2" s="241"/>
      <c r="G2" s="243" t="s">
        <v>1124</v>
      </c>
      <c r="H2" s="241"/>
      <c r="I2" s="244"/>
      <c r="J2" s="244" t="s">
        <v>759</v>
      </c>
      <c r="K2" s="244"/>
      <c r="L2" s="233" t="s">
        <v>1125</v>
      </c>
      <c r="M2" s="243"/>
      <c r="N2" s="241" t="s">
        <v>1126</v>
      </c>
      <c r="O2" s="243" t="s">
        <v>1127</v>
      </c>
      <c r="P2" s="243"/>
      <c r="Q2" s="243"/>
      <c r="R2" s="298">
        <v>32191</v>
      </c>
      <c r="S2" s="298">
        <v>32826</v>
      </c>
      <c r="T2" s="245">
        <v>2990</v>
      </c>
      <c r="U2" s="246" t="s">
        <v>490</v>
      </c>
      <c r="V2" s="247" t="str">
        <f>IF(U2="","",IF(ISNA(VLOOKUP(LEFT(U2,3),NDCｴﾘｱ,3,0)),IF(MID(U2,3,1)="0",VLOOKUP(LEFT(U2,2),NDCｴﾘｱ,2,0),_xlfn.CONCAT(VLOOKUP(LEFT(U2,2),NDCｴﾘｱ,2,0),"*")),VLOOKUP(LEFT(U2,3),NDCｴﾘｱ,2,0)))</f>
        <v>環境工学､公害</v>
      </c>
      <c r="W2" s="248" t="str">
        <f>IF(X2="","",INDEX(収納場所内容ｴﾘｱ,MATCH(X2,ｻｲｽﾞ,0),2))</f>
        <v>Ａ５
版</v>
      </c>
      <c r="X2" s="445" t="s">
        <v>1328</v>
      </c>
      <c r="Y2" s="249" t="s">
        <v>754</v>
      </c>
      <c r="Z2" s="250">
        <v>15.5</v>
      </c>
      <c r="AA2" s="245">
        <v>21.5</v>
      </c>
      <c r="AB2" s="251">
        <v>9784478870037</v>
      </c>
      <c r="AC2" s="252"/>
      <c r="AD2" s="253"/>
      <c r="AE2" s="254" t="str">
        <f>IF(AJ2="","",AJ2)</f>
        <v/>
      </c>
      <c r="AF2" s="255" t="str">
        <f>IF(AK2="","",AK2)</f>
        <v/>
      </c>
      <c r="AG2" s="255" t="str">
        <f>IF(AL2="","",AL2)</f>
        <v/>
      </c>
      <c r="AH2" s="256" t="str">
        <f>IF(AM2="","",AM2)</f>
        <v/>
      </c>
      <c r="AI2" s="257" t="s">
        <v>427</v>
      </c>
      <c r="AJ2" s="258"/>
      <c r="AK2" s="259"/>
      <c r="AL2" s="259"/>
      <c r="AM2" s="260"/>
      <c r="AN2" s="258"/>
      <c r="AO2" s="259"/>
      <c r="AP2" s="259"/>
      <c r="AQ2" s="260"/>
      <c r="AR2" s="258"/>
      <c r="AS2" s="259"/>
      <c r="AT2" s="259"/>
      <c r="AU2" s="260"/>
      <c r="AV2" s="258"/>
      <c r="AW2" s="259"/>
      <c r="AX2" s="259"/>
      <c r="AY2" s="260"/>
    </row>
    <row r="3" spans="1:51" ht="74.25">
      <c r="A3" s="231" t="s">
        <v>230</v>
      </c>
      <c r="B3" s="232" t="s">
        <v>1282</v>
      </c>
      <c r="C3" s="25" t="str">
        <f>IF(B3="","",INDEX(分野TBL,MATCH(B3,分野名称,0),1))</f>
        <v>00</v>
      </c>
      <c r="D3" s="25">
        <f>IF(E3="","",ROW())</f>
        <v>3</v>
      </c>
      <c r="E3" s="233" t="s">
        <v>1075</v>
      </c>
      <c r="F3" s="232"/>
      <c r="G3" s="233"/>
      <c r="H3" s="232"/>
      <c r="I3" s="234"/>
      <c r="J3" s="234" t="s">
        <v>1431</v>
      </c>
      <c r="K3" s="234"/>
      <c r="L3" s="233" t="s">
        <v>1076</v>
      </c>
      <c r="M3" s="233" t="s">
        <v>1077</v>
      </c>
      <c r="N3" s="232"/>
      <c r="O3" s="233" t="s">
        <v>1076</v>
      </c>
      <c r="P3" s="233"/>
      <c r="Q3" s="233"/>
      <c r="R3" s="236">
        <v>37539</v>
      </c>
      <c r="S3" s="236">
        <v>37539</v>
      </c>
      <c r="T3" s="215">
        <v>21000</v>
      </c>
      <c r="U3" s="207" t="s">
        <v>490</v>
      </c>
      <c r="V3" s="37" t="str">
        <f>IF(U3="","",IF(ISNA(VLOOKUP(LEFT(U3,3),NDCｴﾘｱ,3,0)),IF(MID(U3,3,1)="0",VLOOKUP(LEFT(U3,2),NDCｴﾘｱ,2,0),_xlfn.CONCAT(VLOOKUP(LEFT(U3,2),NDCｴﾘｱ,2,0),"*")),VLOOKUP(LEFT(U3,3),NDCｴﾘｱ,2,0)))</f>
        <v>環境工学､公害</v>
      </c>
      <c r="W3" s="223" t="str">
        <f>IF(X3="","",INDEX(収納場所内容ｴﾘｱ,MATCH(X3,ｻｲｽﾞ,0),2))</f>
        <v>Ａ５
版</v>
      </c>
      <c r="X3" s="116" t="s">
        <v>1330</v>
      </c>
      <c r="Y3" s="105">
        <v>1238</v>
      </c>
      <c r="Z3" s="262" t="s">
        <v>1267</v>
      </c>
      <c r="AA3" s="215" t="s">
        <v>562</v>
      </c>
      <c r="AB3" s="117">
        <v>9784914953744</v>
      </c>
      <c r="AC3" s="232"/>
      <c r="AD3" s="118"/>
      <c r="AE3" s="237" t="str">
        <f>IF(AJ3="","",AJ3)</f>
        <v/>
      </c>
      <c r="AF3" s="238" t="str">
        <f>IF(AK3="","",AK3)</f>
        <v/>
      </c>
      <c r="AG3" s="238" t="str">
        <f>IF(AL3="","",AL3)</f>
        <v/>
      </c>
      <c r="AH3" s="62" t="str">
        <f>IF(AM3="","",AM3)</f>
        <v/>
      </c>
      <c r="AI3" s="139" t="s">
        <v>176</v>
      </c>
      <c r="AJ3" s="239"/>
      <c r="AK3" s="236"/>
      <c r="AL3" s="236"/>
      <c r="AM3" s="140"/>
      <c r="AN3" s="239"/>
      <c r="AO3" s="236"/>
      <c r="AP3" s="236"/>
      <c r="AQ3" s="140"/>
      <c r="AR3" s="239"/>
      <c r="AS3" s="236"/>
      <c r="AT3" s="236"/>
      <c r="AU3" s="140"/>
      <c r="AV3" s="239"/>
      <c r="AW3" s="236"/>
      <c r="AX3" s="236"/>
      <c r="AY3" s="140"/>
    </row>
    <row r="4" spans="1:51" ht="63.75">
      <c r="A4" s="231" t="s">
        <v>413</v>
      </c>
      <c r="B4" s="232" t="s">
        <v>1282</v>
      </c>
      <c r="C4" s="25" t="str">
        <f>IF(B4="","",INDEX(分野TBL,MATCH(B4,分野名称,0),1))</f>
        <v>00</v>
      </c>
      <c r="D4" s="25">
        <f>IF(E4="","",ROW())</f>
        <v>4</v>
      </c>
      <c r="E4" s="233" t="s">
        <v>1069</v>
      </c>
      <c r="F4" s="232"/>
      <c r="G4" s="233" t="s">
        <v>1070</v>
      </c>
      <c r="H4" s="232"/>
      <c r="I4" s="234"/>
      <c r="J4" s="234" t="s">
        <v>1432</v>
      </c>
      <c r="K4" s="234"/>
      <c r="L4" s="233" t="s">
        <v>1071</v>
      </c>
      <c r="M4" s="233"/>
      <c r="N4" s="232"/>
      <c r="O4" s="233" t="s">
        <v>1072</v>
      </c>
      <c r="P4" s="233"/>
      <c r="Q4" s="233"/>
      <c r="R4" s="236">
        <v>37312</v>
      </c>
      <c r="S4" s="236">
        <v>37687</v>
      </c>
      <c r="T4" s="215">
        <v>1400</v>
      </c>
      <c r="U4" s="207" t="s">
        <v>490</v>
      </c>
      <c r="V4" s="37" t="str">
        <f>IF(U4="","",IF(ISNA(VLOOKUP(LEFT(U4,3),NDCｴﾘｱ,3,0)),IF(MID(U4,3,1)="0",VLOOKUP(LEFT(U4,2),NDCｴﾘｱ,2,0),_xlfn.CONCAT(VLOOKUP(LEFT(U4,2),NDCｴﾘｱ,2,0),"*")),VLOOKUP(LEFT(U4,3),NDCｴﾘｱ,2,0)))</f>
        <v>環境工学､公害</v>
      </c>
      <c r="W4" s="223" t="str">
        <f>IF(X4="","",INDEX(収納場所内容ｴﾘｱ,MATCH(X4,ｻｲｽﾞ,0),2))</f>
        <v>Ｂ６
版</v>
      </c>
      <c r="X4" s="116" t="s">
        <v>1329</v>
      </c>
      <c r="Y4" s="105">
        <v>209</v>
      </c>
      <c r="Z4" s="262"/>
      <c r="AA4" s="215" t="s">
        <v>1151</v>
      </c>
      <c r="AB4" s="117">
        <v>9784761259730</v>
      </c>
      <c r="AC4" s="232"/>
      <c r="AD4" s="118"/>
      <c r="AE4" s="237" t="str">
        <f>IF(AJ4="","",AJ4)</f>
        <v/>
      </c>
      <c r="AF4" s="238" t="str">
        <f>IF(AK4="","",AK4)</f>
        <v/>
      </c>
      <c r="AG4" s="238" t="str">
        <f>IF(AL4="","",AL4)</f>
        <v/>
      </c>
      <c r="AH4" s="62" t="str">
        <f>IF(AM4="","",AM4)</f>
        <v/>
      </c>
      <c r="AI4" s="139" t="s">
        <v>174</v>
      </c>
      <c r="AJ4" s="239"/>
      <c r="AK4" s="236"/>
      <c r="AL4" s="236"/>
      <c r="AM4" s="140"/>
      <c r="AN4" s="239"/>
      <c r="AO4" s="236"/>
      <c r="AP4" s="236"/>
      <c r="AQ4" s="140"/>
      <c r="AR4" s="239"/>
      <c r="AS4" s="236"/>
      <c r="AT4" s="236"/>
      <c r="AU4" s="140"/>
      <c r="AV4" s="239"/>
      <c r="AW4" s="236"/>
      <c r="AX4" s="236"/>
      <c r="AY4" s="140"/>
    </row>
    <row r="5" spans="1:51" ht="116.25">
      <c r="A5" s="231" t="s">
        <v>387</v>
      </c>
      <c r="B5" s="232" t="s">
        <v>1282</v>
      </c>
      <c r="C5" s="25" t="str">
        <f>IF(B5="","",INDEX(分野TBL,MATCH(B5,分野名称,0),1))</f>
        <v>00</v>
      </c>
      <c r="D5" s="25">
        <f>IF(E5="","",ROW())</f>
        <v>5</v>
      </c>
      <c r="E5" s="233" t="s">
        <v>598</v>
      </c>
      <c r="F5" s="232"/>
      <c r="G5" s="233" t="s">
        <v>599</v>
      </c>
      <c r="H5" s="232"/>
      <c r="I5" s="234" t="s">
        <v>600</v>
      </c>
      <c r="J5" s="234" t="s">
        <v>3386</v>
      </c>
      <c r="K5" s="234"/>
      <c r="L5" s="233" t="s">
        <v>601</v>
      </c>
      <c r="M5" s="233"/>
      <c r="N5" s="232"/>
      <c r="O5" s="233" t="s">
        <v>602</v>
      </c>
      <c r="P5" s="233"/>
      <c r="Q5" s="233"/>
      <c r="R5" s="236">
        <v>38534</v>
      </c>
      <c r="S5" s="236">
        <v>38534</v>
      </c>
      <c r="T5" s="215">
        <v>3800</v>
      </c>
      <c r="U5" s="207" t="s">
        <v>107</v>
      </c>
      <c r="V5" s="37" t="str">
        <f>IF(U5="","",IF(ISNA(VLOOKUP(LEFT(U5,3),NDCｴﾘｱ,3,0)),IF(MID(U5,3,1)="0",VLOOKUP(LEFT(U5,2),NDCｴﾘｱ,2,0),_xlfn.CONCAT(VLOOKUP(LEFT(U5,2),NDCｴﾘｱ,2,0),"*")),VLOOKUP(LEFT(U5,3),NDCｴﾘｱ,2,0)))</f>
        <v>環境工学､公害</v>
      </c>
      <c r="W5" s="223" t="str">
        <f>IF(X5="","",INDEX(収納場所内容ｴﾘｱ,MATCH(X5,ｻｲｽﾞ,0),2))</f>
        <v>Ａ５
版</v>
      </c>
      <c r="X5" s="126" t="s">
        <v>1328</v>
      </c>
      <c r="Y5" s="105" t="s">
        <v>1261</v>
      </c>
      <c r="Z5" s="262"/>
      <c r="AA5" s="215" t="s">
        <v>1262</v>
      </c>
      <c r="AB5" s="117">
        <v>9784757141186</v>
      </c>
      <c r="AC5" s="232"/>
      <c r="AD5" s="118"/>
      <c r="AE5" s="237" t="str">
        <f>IF(AJ5="","",AJ5)</f>
        <v>佐竹誠</v>
      </c>
      <c r="AF5" s="238">
        <f>IF(AK5="","",AK5)</f>
        <v>43195</v>
      </c>
      <c r="AG5" s="238" t="str">
        <f>IF(AL5="","",AL5)</f>
        <v>？</v>
      </c>
      <c r="AH5" s="62">
        <f>IF(AM5="","",AM5)</f>
        <v>43560</v>
      </c>
      <c r="AI5" s="139" t="s">
        <v>714</v>
      </c>
      <c r="AJ5" s="239" t="s">
        <v>1260</v>
      </c>
      <c r="AK5" s="236">
        <v>43195</v>
      </c>
      <c r="AL5" s="236" t="s">
        <v>3564</v>
      </c>
      <c r="AM5" s="140">
        <v>43560</v>
      </c>
      <c r="AN5" s="239"/>
      <c r="AO5" s="236"/>
      <c r="AP5" s="236"/>
      <c r="AQ5" s="140"/>
      <c r="AR5" s="239"/>
      <c r="AS5" s="236"/>
      <c r="AT5" s="236"/>
      <c r="AU5" s="140"/>
      <c r="AV5" s="239"/>
      <c r="AW5" s="236"/>
      <c r="AX5" s="236"/>
      <c r="AY5" s="140"/>
    </row>
    <row r="6" spans="1:51" ht="84.75">
      <c r="A6" s="231" t="s">
        <v>245</v>
      </c>
      <c r="B6" s="232" t="s">
        <v>1282</v>
      </c>
      <c r="C6" s="25" t="str">
        <f>IF(B6="","",INDEX(分野TBL,MATCH(B6,分野名称,0),1))</f>
        <v>00</v>
      </c>
      <c r="D6" s="25">
        <f>IF(E6="","",ROW())</f>
        <v>6</v>
      </c>
      <c r="E6" s="233" t="s">
        <v>1057</v>
      </c>
      <c r="F6" s="232"/>
      <c r="G6" s="233"/>
      <c r="H6" s="232"/>
      <c r="I6" s="234"/>
      <c r="J6" s="234" t="s">
        <v>1426</v>
      </c>
      <c r="K6" s="234"/>
      <c r="L6" s="233" t="s">
        <v>1058</v>
      </c>
      <c r="M6" s="233" t="s">
        <v>494</v>
      </c>
      <c r="N6" s="232"/>
      <c r="O6" s="233" t="s">
        <v>1059</v>
      </c>
      <c r="P6" s="233"/>
      <c r="Q6" s="233"/>
      <c r="R6" s="236">
        <v>33852</v>
      </c>
      <c r="S6" s="236">
        <v>33852</v>
      </c>
      <c r="T6" s="215">
        <v>2233</v>
      </c>
      <c r="U6" s="207" t="s">
        <v>799</v>
      </c>
      <c r="V6" s="37" t="str">
        <f>IF(U6="","",IF(ISNA(VLOOKUP(LEFT(U6,3),NDCｴﾘｱ,3,0)),IF(MID(U6,3,1)="0",VLOOKUP(LEFT(U6,2),NDCｴﾘｱ,2,0),_xlfn.CONCAT(VLOOKUP(LEFT(U6,2),NDCｴﾘｱ,2,0),"*")),VLOOKUP(LEFT(U6,3),NDCｴﾘｱ,2,0)))</f>
        <v>環境工学､公害</v>
      </c>
      <c r="W6" s="223" t="str">
        <f>IF(X6="","",INDEX(収納場所内容ｴﾘｱ,MATCH(X6,ｻｲｽﾞ,0),2))</f>
        <v>Ａ５
版</v>
      </c>
      <c r="X6" s="119" t="s">
        <v>1328</v>
      </c>
      <c r="Y6" s="105" t="s">
        <v>800</v>
      </c>
      <c r="Z6" s="262">
        <v>14.7</v>
      </c>
      <c r="AA6" s="215">
        <v>21</v>
      </c>
      <c r="AB6" s="117">
        <v>9784385153575</v>
      </c>
      <c r="AC6" s="232"/>
      <c r="AD6" s="118"/>
      <c r="AE6" s="237" t="str">
        <f>IF(AJ6="","",AJ6)</f>
        <v/>
      </c>
      <c r="AF6" s="238" t="str">
        <f>IF(AK6="","",AK6)</f>
        <v/>
      </c>
      <c r="AG6" s="238" t="str">
        <f>IF(AL6="","",AL6)</f>
        <v/>
      </c>
      <c r="AH6" s="62" t="str">
        <f>IF(AM6="","",AM6)</f>
        <v/>
      </c>
      <c r="AI6" s="139" t="s">
        <v>171</v>
      </c>
      <c r="AJ6" s="239"/>
      <c r="AK6" s="236"/>
      <c r="AL6" s="236"/>
      <c r="AM6" s="140"/>
      <c r="AN6" s="239"/>
      <c r="AO6" s="236"/>
      <c r="AP6" s="236"/>
      <c r="AQ6" s="140"/>
      <c r="AR6" s="239"/>
      <c r="AS6" s="236"/>
      <c r="AT6" s="236"/>
      <c r="AU6" s="140"/>
      <c r="AV6" s="239"/>
      <c r="AW6" s="236"/>
      <c r="AX6" s="236"/>
      <c r="AY6" s="140"/>
    </row>
    <row r="7" spans="1:51" ht="74.25">
      <c r="A7" s="231" t="s">
        <v>244</v>
      </c>
      <c r="B7" s="232" t="s">
        <v>1282</v>
      </c>
      <c r="C7" s="25" t="str">
        <f>IF(B7="","",INDEX(分野TBL,MATCH(B7,分野名称,0),1))</f>
        <v>00</v>
      </c>
      <c r="D7" s="25">
        <f>IF(E7="","",ROW())</f>
        <v>7</v>
      </c>
      <c r="E7" s="233" t="s">
        <v>429</v>
      </c>
      <c r="F7" s="232"/>
      <c r="G7" s="233" t="s">
        <v>430</v>
      </c>
      <c r="H7" s="232"/>
      <c r="I7" s="234" t="s">
        <v>694</v>
      </c>
      <c r="J7" s="234" t="s">
        <v>499</v>
      </c>
      <c r="K7" s="234"/>
      <c r="L7" s="233" t="s">
        <v>778</v>
      </c>
      <c r="M7" s="233" t="s">
        <v>776</v>
      </c>
      <c r="N7" s="232" t="s">
        <v>775</v>
      </c>
      <c r="O7" s="233"/>
      <c r="P7" s="233"/>
      <c r="Q7" s="233"/>
      <c r="R7" s="236">
        <v>33604</v>
      </c>
      <c r="S7" s="236">
        <v>33604</v>
      </c>
      <c r="T7" s="215">
        <v>3500</v>
      </c>
      <c r="U7" s="207" t="s">
        <v>440</v>
      </c>
      <c r="V7" s="37" t="str">
        <f>IF(U7="","",IF(ISNA(VLOOKUP(LEFT(U7,3),NDCｴﾘｱ,3,0)),IF(MID(U7,3,1)="0",VLOOKUP(LEFT(U7,2),NDCｴﾘｱ,2,0),_xlfn.CONCAT(VLOOKUP(LEFT(U7,2),NDCｴﾘｱ,2,0),"*")),VLOOKUP(LEFT(U7,3),NDCｴﾘｱ,2,0)))</f>
        <v>環境工学､公害</v>
      </c>
      <c r="W7" s="223" t="str">
        <f>IF(X7="","",INDEX(収納場所内容ｴﾘｱ,MATCH(X7,ｻｲｽﾞ,0),2))</f>
        <v>Ａ５
版</v>
      </c>
      <c r="X7" s="116" t="s">
        <v>1328</v>
      </c>
      <c r="Y7" s="105" t="s">
        <v>442</v>
      </c>
      <c r="Z7" s="262"/>
      <c r="AA7" s="215" t="s">
        <v>441</v>
      </c>
      <c r="AB7" s="117">
        <v>9784093870818</v>
      </c>
      <c r="AC7" s="232"/>
      <c r="AD7" s="118"/>
      <c r="AE7" s="237" t="str">
        <f>IF(AJ7="","",AJ7)</f>
        <v/>
      </c>
      <c r="AF7" s="238" t="str">
        <f>IF(AK7="","",AK7)</f>
        <v/>
      </c>
      <c r="AG7" s="238" t="str">
        <f>IF(AL7="","",AL7)</f>
        <v/>
      </c>
      <c r="AH7" s="62" t="str">
        <f>IF(AM7="","",AM7)</f>
        <v/>
      </c>
      <c r="AI7" s="139" t="s">
        <v>446</v>
      </c>
      <c r="AJ7" s="239"/>
      <c r="AK7" s="236"/>
      <c r="AL7" s="236"/>
      <c r="AM7" s="140"/>
      <c r="AN7" s="239"/>
      <c r="AO7" s="236"/>
      <c r="AP7" s="236"/>
      <c r="AQ7" s="140"/>
      <c r="AR7" s="239"/>
      <c r="AS7" s="236"/>
      <c r="AT7" s="236"/>
      <c r="AU7" s="140"/>
      <c r="AV7" s="239"/>
      <c r="AW7" s="236"/>
      <c r="AX7" s="236"/>
      <c r="AY7" s="140"/>
    </row>
    <row r="8" spans="1:51" ht="27.75">
      <c r="A8" s="231" t="s">
        <v>266</v>
      </c>
      <c r="B8" s="232" t="s">
        <v>1282</v>
      </c>
      <c r="C8" s="25" t="str">
        <f>IF(B8="","",INDEX(分野TBL,MATCH(B8,分野名称,0),1))</f>
        <v>00</v>
      </c>
      <c r="D8" s="25">
        <f>IF(E8="","",ROW())</f>
        <v>8</v>
      </c>
      <c r="E8" s="233" t="s">
        <v>608</v>
      </c>
      <c r="F8" s="232"/>
      <c r="G8" s="233" t="s">
        <v>609</v>
      </c>
      <c r="H8" s="232"/>
      <c r="I8" s="234"/>
      <c r="J8" s="234"/>
      <c r="K8" s="234"/>
      <c r="L8" s="233" t="s">
        <v>610</v>
      </c>
      <c r="M8" s="233"/>
      <c r="N8" s="232"/>
      <c r="O8" s="233" t="s">
        <v>611</v>
      </c>
      <c r="P8" s="233"/>
      <c r="Q8" s="233"/>
      <c r="R8" s="236">
        <v>36080</v>
      </c>
      <c r="S8" s="236"/>
      <c r="T8" s="215" t="s">
        <v>1143</v>
      </c>
      <c r="U8" s="207" t="s">
        <v>440</v>
      </c>
      <c r="V8" s="37" t="str">
        <f>IF(U8="","",IF(ISNA(VLOOKUP(LEFT(U8,3),NDCｴﾘｱ,3,0)),IF(MID(U8,3,1)="0",VLOOKUP(LEFT(U8,2),NDCｴﾘｱ,2,0),_xlfn.CONCAT(VLOOKUP(LEFT(U8,2),NDCｴﾘｱ,2,0),"*")),VLOOKUP(LEFT(U8,3),NDCｴﾘｱ,2,0)))</f>
        <v>環境工学､公害</v>
      </c>
      <c r="W8" s="223" t="str">
        <f>IF(X8="","",INDEX(収納場所内容ｴﾘｱ,MATCH(X8,ｻｲｽﾞ,0),2))</f>
        <v>Ａ５
版</v>
      </c>
      <c r="X8" s="119" t="s">
        <v>1268</v>
      </c>
      <c r="Y8" s="123" t="s">
        <v>1265</v>
      </c>
      <c r="Z8" s="262">
        <v>17.899999999999999</v>
      </c>
      <c r="AA8" s="215">
        <v>25.5</v>
      </c>
      <c r="AB8" s="117" t="s">
        <v>1411</v>
      </c>
      <c r="AC8" s="232"/>
      <c r="AD8" s="118"/>
      <c r="AE8" s="237" t="str">
        <f>IF(AJ8="","",AJ8)</f>
        <v/>
      </c>
      <c r="AF8" s="238" t="str">
        <f>IF(AK8="","",AK8)</f>
        <v/>
      </c>
      <c r="AG8" s="238" t="str">
        <f>IF(AL8="","",AL8)</f>
        <v/>
      </c>
      <c r="AH8" s="62" t="str">
        <f>IF(AM8="","",AM8)</f>
        <v/>
      </c>
      <c r="AI8" s="139" t="s">
        <v>716</v>
      </c>
      <c r="AJ8" s="239"/>
      <c r="AK8" s="236"/>
      <c r="AL8" s="236"/>
      <c r="AM8" s="140"/>
      <c r="AN8" s="239"/>
      <c r="AO8" s="236"/>
      <c r="AP8" s="236"/>
      <c r="AQ8" s="140"/>
      <c r="AR8" s="239"/>
      <c r="AS8" s="236"/>
      <c r="AT8" s="236"/>
      <c r="AU8" s="140"/>
      <c r="AV8" s="239"/>
      <c r="AW8" s="236"/>
      <c r="AX8" s="236"/>
      <c r="AY8" s="140"/>
    </row>
    <row r="9" spans="1:51" ht="34.5">
      <c r="A9" s="231" t="s">
        <v>1322</v>
      </c>
      <c r="B9" s="232" t="s">
        <v>1282</v>
      </c>
      <c r="C9" s="25" t="str">
        <f>IF(B9="","",INDEX(分野TBL,MATCH(B9,分野名称,0),1))</f>
        <v>00</v>
      </c>
      <c r="D9" s="25">
        <f>IF(E9="","",ROW())</f>
        <v>9</v>
      </c>
      <c r="E9" s="233" t="s">
        <v>1271</v>
      </c>
      <c r="F9" s="232"/>
      <c r="G9" s="233" t="s">
        <v>1272</v>
      </c>
      <c r="H9" s="232"/>
      <c r="I9" s="234"/>
      <c r="J9" s="234" t="s">
        <v>1418</v>
      </c>
      <c r="K9" s="234" t="s">
        <v>1418</v>
      </c>
      <c r="L9" s="233" t="s">
        <v>1273</v>
      </c>
      <c r="M9" s="233"/>
      <c r="N9" s="232"/>
      <c r="O9" s="233"/>
      <c r="P9" s="235"/>
      <c r="Q9" s="233"/>
      <c r="R9" s="236">
        <v>34759</v>
      </c>
      <c r="S9" s="236"/>
      <c r="T9" s="215" t="s">
        <v>1143</v>
      </c>
      <c r="U9" s="207" t="s">
        <v>1143</v>
      </c>
      <c r="V9" s="37" t="e">
        <f>IF(U9="","",IF(ISNA(VLOOKUP(LEFT(U9,3),NDCｴﾘｱ,3,0)),IF(MID(U9,3,1)="0",VLOOKUP(LEFT(U9,2),NDCｴﾘｱ,2,0),_xlfn.CONCAT(VLOOKUP(LEFT(U9,2),NDCｴﾘｱ,2,0),"*")),VLOOKUP(LEFT(U9,3),NDCｴﾘｱ,2,0)))</f>
        <v>#N/A</v>
      </c>
      <c r="W9" s="223" t="str">
        <f>IF(X9="","",INDEX(収納場所内容ｴﾘｱ,MATCH(X9,ｻｲｽﾞ,0),2))</f>
        <v>大版
変形</v>
      </c>
      <c r="X9" s="116" t="s">
        <v>1267</v>
      </c>
      <c r="Y9" s="105"/>
      <c r="Z9" s="262">
        <v>20.7</v>
      </c>
      <c r="AA9" s="215">
        <v>29.5</v>
      </c>
      <c r="AB9" s="117"/>
      <c r="AC9" s="232"/>
      <c r="AD9" s="118"/>
      <c r="AE9" s="237" t="str">
        <f>IF(AJ9="","",AJ9)</f>
        <v/>
      </c>
      <c r="AF9" s="238" t="str">
        <f>IF(AK9="","",AK9)</f>
        <v/>
      </c>
      <c r="AG9" s="238" t="str">
        <f>IF(AL9="","",AL9)</f>
        <v/>
      </c>
      <c r="AH9" s="62" t="str">
        <f>IF(AM9="","",AM9)</f>
        <v/>
      </c>
      <c r="AI9" s="139" t="s">
        <v>720</v>
      </c>
      <c r="AJ9" s="239"/>
      <c r="AK9" s="236"/>
      <c r="AL9" s="236"/>
      <c r="AM9" s="140"/>
      <c r="AN9" s="239"/>
      <c r="AO9" s="236"/>
      <c r="AP9" s="236"/>
      <c r="AQ9" s="140"/>
      <c r="AR9" s="239"/>
      <c r="AS9" s="236"/>
      <c r="AT9" s="236"/>
      <c r="AU9" s="140"/>
      <c r="AV9" s="239"/>
      <c r="AW9" s="236"/>
      <c r="AX9" s="236"/>
      <c r="AY9" s="140"/>
    </row>
    <row r="10" spans="1:51" ht="34.5">
      <c r="A10" s="231" t="s">
        <v>1324</v>
      </c>
      <c r="B10" s="232" t="s">
        <v>1282</v>
      </c>
      <c r="C10" s="25" t="str">
        <f>IF(B10="","",INDEX(分野TBL,MATCH(B10,分野名称,0),1))</f>
        <v>00</v>
      </c>
      <c r="D10" s="25">
        <f>IF(E10="","",ROW())</f>
        <v>10</v>
      </c>
      <c r="E10" s="233" t="s">
        <v>1271</v>
      </c>
      <c r="F10" s="232"/>
      <c r="G10" s="233" t="s">
        <v>1274</v>
      </c>
      <c r="H10" s="232"/>
      <c r="I10" s="234"/>
      <c r="J10" s="234" t="s">
        <v>1418</v>
      </c>
      <c r="K10" s="234" t="s">
        <v>1418</v>
      </c>
      <c r="L10" s="233" t="s">
        <v>1273</v>
      </c>
      <c r="M10" s="233"/>
      <c r="N10" s="232"/>
      <c r="O10" s="233"/>
      <c r="P10" s="235"/>
      <c r="Q10" s="233"/>
      <c r="R10" s="236">
        <v>35400</v>
      </c>
      <c r="S10" s="236"/>
      <c r="T10" s="215" t="s">
        <v>1143</v>
      </c>
      <c r="U10" s="207" t="s">
        <v>1143</v>
      </c>
      <c r="V10" s="37" t="e">
        <f>IF(U10="","",IF(ISNA(VLOOKUP(LEFT(U10,3),NDCｴﾘｱ,3,0)),IF(MID(U10,3,1)="0",VLOOKUP(LEFT(U10,2),NDCｴﾘｱ,2,0),_xlfn.CONCAT(VLOOKUP(LEFT(U10,2),NDCｴﾘｱ,2,0),"*")),VLOOKUP(LEFT(U10,3),NDCｴﾘｱ,2,0)))</f>
        <v>#N/A</v>
      </c>
      <c r="W10" s="223" t="str">
        <f>IF(X10="","",INDEX(収納場所内容ｴﾘｱ,MATCH(X10,ｻｲｽﾞ,0),2))</f>
        <v>大版
変形</v>
      </c>
      <c r="X10" s="116" t="s">
        <v>1267</v>
      </c>
      <c r="Y10" s="105"/>
      <c r="Z10" s="262">
        <v>20.7</v>
      </c>
      <c r="AA10" s="215">
        <v>29.5</v>
      </c>
      <c r="AB10" s="117"/>
      <c r="AC10" s="232"/>
      <c r="AD10" s="118"/>
      <c r="AE10" s="237" t="str">
        <f>IF(AJ10="","",AJ10)</f>
        <v/>
      </c>
      <c r="AF10" s="238" t="str">
        <f>IF(AK10="","",AK10)</f>
        <v/>
      </c>
      <c r="AG10" s="238" t="str">
        <f>IF(AL10="","",AL10)</f>
        <v/>
      </c>
      <c r="AH10" s="62" t="str">
        <f>IF(AM10="","",AM10)</f>
        <v/>
      </c>
      <c r="AI10" s="139" t="s">
        <v>720</v>
      </c>
      <c r="AJ10" s="239"/>
      <c r="AK10" s="236"/>
      <c r="AL10" s="236"/>
      <c r="AM10" s="140"/>
      <c r="AN10" s="239"/>
      <c r="AO10" s="236"/>
      <c r="AP10" s="236"/>
      <c r="AQ10" s="140"/>
      <c r="AR10" s="239"/>
      <c r="AS10" s="236"/>
      <c r="AT10" s="236"/>
      <c r="AU10" s="140"/>
      <c r="AV10" s="239"/>
      <c r="AW10" s="236"/>
      <c r="AX10" s="236"/>
      <c r="AY10" s="140"/>
    </row>
    <row r="11" spans="1:51" ht="27.75">
      <c r="A11" s="231" t="s">
        <v>1297</v>
      </c>
      <c r="B11" s="232" t="s">
        <v>1282</v>
      </c>
      <c r="C11" s="25" t="str">
        <f>IF(B11="","",INDEX(分野TBL,MATCH(B11,分野名称,0),1))</f>
        <v>00</v>
      </c>
      <c r="D11" s="25">
        <f>IF(E11="","",ROW())</f>
        <v>11</v>
      </c>
      <c r="E11" s="233" t="s">
        <v>1278</v>
      </c>
      <c r="F11" s="232"/>
      <c r="G11" s="233"/>
      <c r="H11" s="232"/>
      <c r="I11" s="234"/>
      <c r="J11" s="234"/>
      <c r="K11" s="234"/>
      <c r="L11" s="233" t="s">
        <v>1279</v>
      </c>
      <c r="M11" s="233"/>
      <c r="N11" s="232"/>
      <c r="O11" s="233" t="s">
        <v>1280</v>
      </c>
      <c r="P11" s="233" t="s">
        <v>1276</v>
      </c>
      <c r="Q11" s="233" t="s">
        <v>1281</v>
      </c>
      <c r="R11" s="236">
        <v>41549</v>
      </c>
      <c r="S11" s="434"/>
      <c r="T11" s="215"/>
      <c r="U11" s="207"/>
      <c r="V11" s="37" t="str">
        <f>IF(U11="","",IF(ISNA(VLOOKUP(LEFT(U11,3),NDCｴﾘｱ,3,0)),IF(MID(U11,3,1)="0",VLOOKUP(LEFT(U11,2),NDCｴﾘｱ,2,0),_xlfn.CONCAT(VLOOKUP(LEFT(U11,2),NDCｴﾘｱ,2,0),"*")),VLOOKUP(LEFT(U11,3),NDCｴﾘｱ,2,0)))</f>
        <v/>
      </c>
      <c r="W11" s="223" t="str">
        <f>IF(X11="","",INDEX(収納場所内容ｴﾘｱ,MATCH(X11,ｻｲｽﾞ,0),2))</f>
        <v>Ａ５
版</v>
      </c>
      <c r="X11" s="116" t="s">
        <v>1328</v>
      </c>
      <c r="Y11" s="105"/>
      <c r="Z11" s="262">
        <v>14.5</v>
      </c>
      <c r="AA11" s="215">
        <v>21</v>
      </c>
      <c r="AB11" s="122"/>
      <c r="AC11" s="232"/>
      <c r="AD11" s="118"/>
      <c r="AE11" s="237" t="str">
        <f>IF(AJ11="","",AJ11)</f>
        <v>?</v>
      </c>
      <c r="AF11" s="238" t="str">
        <f>IF(AK11="","",AK11)</f>
        <v/>
      </c>
      <c r="AG11" s="238" t="str">
        <f>IF(AL11="","",AL11)</f>
        <v/>
      </c>
      <c r="AH11" s="62" t="str">
        <f>IF(AM11="","",AM11)</f>
        <v/>
      </c>
      <c r="AI11" s="139"/>
      <c r="AJ11" s="239" t="s">
        <v>3127</v>
      </c>
      <c r="AK11" s="236"/>
      <c r="AL11" s="236"/>
      <c r="AM11" s="140"/>
      <c r="AN11" s="239"/>
      <c r="AO11" s="236"/>
      <c r="AP11" s="236"/>
      <c r="AQ11" s="140"/>
      <c r="AR11" s="239"/>
      <c r="AS11" s="236"/>
      <c r="AT11" s="236"/>
      <c r="AU11" s="140"/>
      <c r="AV11" s="239"/>
      <c r="AW11" s="236"/>
      <c r="AX11" s="236"/>
      <c r="AY11" s="140"/>
    </row>
    <row r="12" spans="1:51" ht="53.25">
      <c r="A12" s="231" t="s">
        <v>1298</v>
      </c>
      <c r="B12" s="232" t="s">
        <v>1282</v>
      </c>
      <c r="C12" s="25" t="str">
        <f>IF(B12="","",INDEX(分野TBL,MATCH(B12,分野名称,0),1))</f>
        <v>00</v>
      </c>
      <c r="D12" s="25">
        <f>IF(E12="","",ROW())</f>
        <v>12</v>
      </c>
      <c r="E12" s="233" t="s">
        <v>1284</v>
      </c>
      <c r="F12" s="232"/>
      <c r="G12" s="233"/>
      <c r="H12" s="232"/>
      <c r="I12" s="234" t="s">
        <v>1285</v>
      </c>
      <c r="J12" s="234"/>
      <c r="K12" s="234"/>
      <c r="L12" s="233" t="s">
        <v>1279</v>
      </c>
      <c r="M12" s="233"/>
      <c r="N12" s="232"/>
      <c r="O12" s="233" t="s">
        <v>1280</v>
      </c>
      <c r="P12" s="233" t="s">
        <v>1276</v>
      </c>
      <c r="Q12" s="233" t="s">
        <v>1292</v>
      </c>
      <c r="R12" s="236">
        <v>41922</v>
      </c>
      <c r="S12" s="236"/>
      <c r="T12" s="215"/>
      <c r="U12" s="207"/>
      <c r="V12" s="37" t="str">
        <f>IF(U12="","",IF(ISNA(VLOOKUP(LEFT(U12,3),NDCｴﾘｱ,3,0)),IF(MID(U12,3,1)="0",VLOOKUP(LEFT(U12,2),NDCｴﾘｱ,2,0),_xlfn.CONCAT(VLOOKUP(LEFT(U12,2),NDCｴﾘｱ,2,0),"*")),VLOOKUP(LEFT(U12,3),NDCｴﾘｱ,2,0)))</f>
        <v/>
      </c>
      <c r="W12" s="223" t="str">
        <f>IF(X12="","",INDEX(収納場所内容ｴﾘｱ,MATCH(X12,ｻｲｽﾞ,0),2))</f>
        <v>Ａ５
版</v>
      </c>
      <c r="X12" s="116" t="s">
        <v>1328</v>
      </c>
      <c r="Y12" s="105"/>
      <c r="Z12" s="262">
        <v>14.5</v>
      </c>
      <c r="AA12" s="215">
        <v>21</v>
      </c>
      <c r="AB12" s="122"/>
      <c r="AC12" s="232"/>
      <c r="AD12" s="118"/>
      <c r="AE12" s="237" t="str">
        <f>IF(AJ12="","",AJ12)</f>
        <v>?</v>
      </c>
      <c r="AF12" s="238" t="str">
        <f>IF(AK12="","",AK12)</f>
        <v/>
      </c>
      <c r="AG12" s="238" t="str">
        <f>IF(AL12="","",AL12)</f>
        <v/>
      </c>
      <c r="AH12" s="62" t="str">
        <f>IF(AM12="","",AM12)</f>
        <v/>
      </c>
      <c r="AI12" s="139"/>
      <c r="AJ12" s="239" t="s">
        <v>3127</v>
      </c>
      <c r="AK12" s="236"/>
      <c r="AL12" s="236"/>
      <c r="AM12" s="140"/>
      <c r="AN12" s="239"/>
      <c r="AO12" s="236"/>
      <c r="AP12" s="236"/>
      <c r="AQ12" s="140"/>
      <c r="AR12" s="239"/>
      <c r="AS12" s="236"/>
      <c r="AT12" s="236"/>
      <c r="AU12" s="140"/>
      <c r="AV12" s="239"/>
      <c r="AW12" s="236"/>
      <c r="AX12" s="236"/>
      <c r="AY12" s="140"/>
    </row>
    <row r="13" spans="1:51" ht="27.75">
      <c r="A13" s="231" t="s">
        <v>1299</v>
      </c>
      <c r="B13" s="232" t="s">
        <v>1282</v>
      </c>
      <c r="C13" s="25" t="str">
        <f>IF(B13="","",INDEX(分野TBL,MATCH(B13,分野名称,0),1))</f>
        <v>00</v>
      </c>
      <c r="D13" s="25">
        <f>IF(E13="","",ROW())</f>
        <v>13</v>
      </c>
      <c r="E13" s="233" t="s">
        <v>1287</v>
      </c>
      <c r="F13" s="232"/>
      <c r="G13" s="233"/>
      <c r="H13" s="232"/>
      <c r="I13" s="234"/>
      <c r="J13" s="234"/>
      <c r="K13" s="234"/>
      <c r="L13" s="233" t="s">
        <v>1279</v>
      </c>
      <c r="M13" s="233"/>
      <c r="N13" s="232"/>
      <c r="O13" s="233" t="s">
        <v>1280</v>
      </c>
      <c r="P13" s="233" t="s">
        <v>1276</v>
      </c>
      <c r="Q13" s="233" t="s">
        <v>1293</v>
      </c>
      <c r="R13" s="236">
        <v>42286</v>
      </c>
      <c r="S13" s="236"/>
      <c r="T13" s="215"/>
      <c r="U13" s="207"/>
      <c r="V13" s="37" t="str">
        <f>IF(U13="","",IF(ISNA(VLOOKUP(LEFT(U13,3),NDCｴﾘｱ,3,0)),IF(MID(U13,3,1)="0",VLOOKUP(LEFT(U13,2),NDCｴﾘｱ,2,0),_xlfn.CONCAT(VLOOKUP(LEFT(U13,2),NDCｴﾘｱ,2,0),"*")),VLOOKUP(LEFT(U13,3),NDCｴﾘｱ,2,0)))</f>
        <v/>
      </c>
      <c r="W13" s="223" t="str">
        <f>IF(X13="","",INDEX(収納場所内容ｴﾘｱ,MATCH(X13,ｻｲｽﾞ,0),2))</f>
        <v>Ａ５
版</v>
      </c>
      <c r="X13" s="116" t="s">
        <v>1328</v>
      </c>
      <c r="Y13" s="105"/>
      <c r="Z13" s="262">
        <v>14.5</v>
      </c>
      <c r="AA13" s="215">
        <v>21</v>
      </c>
      <c r="AB13" s="117"/>
      <c r="AC13" s="232"/>
      <c r="AD13" s="118"/>
      <c r="AE13" s="237" t="str">
        <f>IF(AJ13="","",AJ13)</f>
        <v>?</v>
      </c>
      <c r="AF13" s="238" t="str">
        <f>IF(AK13="","",AK13)</f>
        <v/>
      </c>
      <c r="AG13" s="238" t="str">
        <f>IF(AL13="","",AL13)</f>
        <v/>
      </c>
      <c r="AH13" s="62" t="str">
        <f>IF(AM13="","",AM13)</f>
        <v/>
      </c>
      <c r="AI13" s="139"/>
      <c r="AJ13" s="239" t="s">
        <v>3127</v>
      </c>
      <c r="AK13" s="236"/>
      <c r="AL13" s="236"/>
      <c r="AM13" s="140"/>
      <c r="AN13" s="239"/>
      <c r="AO13" s="236"/>
      <c r="AP13" s="236"/>
      <c r="AQ13" s="140"/>
      <c r="AR13" s="239"/>
      <c r="AS13" s="236"/>
      <c r="AT13" s="236"/>
      <c r="AU13" s="140"/>
      <c r="AV13" s="239"/>
      <c r="AW13" s="236"/>
      <c r="AX13" s="236"/>
      <c r="AY13" s="140"/>
    </row>
    <row r="14" spans="1:51" ht="53.25">
      <c r="A14" s="231" t="s">
        <v>1300</v>
      </c>
      <c r="B14" s="232" t="s">
        <v>1282</v>
      </c>
      <c r="C14" s="25" t="str">
        <f>IF(B14="","",INDEX(分野TBL,MATCH(B14,分野名称,0),1))</f>
        <v>00</v>
      </c>
      <c r="D14" s="25">
        <f>IF(E14="","",ROW())</f>
        <v>14</v>
      </c>
      <c r="E14" s="233" t="s">
        <v>1289</v>
      </c>
      <c r="F14" s="232"/>
      <c r="G14" s="233"/>
      <c r="H14" s="232"/>
      <c r="I14" s="234" t="s">
        <v>1285</v>
      </c>
      <c r="J14" s="234"/>
      <c r="K14" s="234"/>
      <c r="L14" s="233" t="s">
        <v>1279</v>
      </c>
      <c r="M14" s="233"/>
      <c r="N14" s="232"/>
      <c r="O14" s="233" t="s">
        <v>1280</v>
      </c>
      <c r="P14" s="233" t="s">
        <v>1276</v>
      </c>
      <c r="Q14" s="233" t="s">
        <v>1294</v>
      </c>
      <c r="R14" s="236">
        <v>42642</v>
      </c>
      <c r="S14" s="236"/>
      <c r="T14" s="215"/>
      <c r="U14" s="207"/>
      <c r="V14" s="37" t="str">
        <f>IF(U14="","",IF(ISNA(VLOOKUP(LEFT(U14,3),NDCｴﾘｱ,3,0)),IF(MID(U14,3,1)="0",VLOOKUP(LEFT(U14,2),NDCｴﾘｱ,2,0),_xlfn.CONCAT(VLOOKUP(LEFT(U14,2),NDCｴﾘｱ,2,0),"*")),VLOOKUP(LEFT(U14,3),NDCｴﾘｱ,2,0)))</f>
        <v/>
      </c>
      <c r="W14" s="223" t="str">
        <f>IF(X14="","",INDEX(収納場所内容ｴﾘｱ,MATCH(X14,ｻｲｽﾞ,0),2))</f>
        <v>Ａ５
版</v>
      </c>
      <c r="X14" s="116" t="s">
        <v>1328</v>
      </c>
      <c r="Y14" s="105"/>
      <c r="Z14" s="262">
        <v>14.5</v>
      </c>
      <c r="AA14" s="215">
        <v>21</v>
      </c>
      <c r="AB14" s="117"/>
      <c r="AC14" s="232"/>
      <c r="AD14" s="118"/>
      <c r="AE14" s="237" t="str">
        <f>IF(AJ14="","",AJ14)</f>
        <v>?</v>
      </c>
      <c r="AF14" s="238" t="str">
        <f>IF(AK14="","",AK14)</f>
        <v/>
      </c>
      <c r="AG14" s="238" t="str">
        <f>IF(AL14="","",AL14)</f>
        <v/>
      </c>
      <c r="AH14" s="62" t="str">
        <f>IF(AM14="","",AM14)</f>
        <v/>
      </c>
      <c r="AI14" s="139"/>
      <c r="AJ14" s="239" t="s">
        <v>3127</v>
      </c>
      <c r="AK14" s="236"/>
      <c r="AL14" s="236"/>
      <c r="AM14" s="140"/>
      <c r="AN14" s="239"/>
      <c r="AO14" s="236"/>
      <c r="AP14" s="236"/>
      <c r="AQ14" s="140"/>
      <c r="AR14" s="239"/>
      <c r="AS14" s="236"/>
      <c r="AT14" s="236"/>
      <c r="AU14" s="140"/>
      <c r="AV14" s="239"/>
      <c r="AW14" s="236"/>
      <c r="AX14" s="236"/>
      <c r="AY14" s="140"/>
    </row>
    <row r="15" spans="1:51" ht="27.75">
      <c r="A15" s="231" t="s">
        <v>1301</v>
      </c>
      <c r="B15" s="232" t="s">
        <v>1282</v>
      </c>
      <c r="C15" s="25" t="str">
        <f>IF(B15="","",INDEX(分野TBL,MATCH(B15,分野名称,0),1))</f>
        <v>00</v>
      </c>
      <c r="D15" s="25">
        <f>IF(E15="","",ROW())</f>
        <v>15</v>
      </c>
      <c r="E15" s="233" t="s">
        <v>1291</v>
      </c>
      <c r="F15" s="232"/>
      <c r="G15" s="233" t="s">
        <v>3588</v>
      </c>
      <c r="H15" s="232"/>
      <c r="I15" s="234"/>
      <c r="J15" s="234"/>
      <c r="K15" s="234"/>
      <c r="L15" s="233" t="s">
        <v>1279</v>
      </c>
      <c r="M15" s="233"/>
      <c r="N15" s="232"/>
      <c r="O15" s="233" t="s">
        <v>1280</v>
      </c>
      <c r="P15" s="233" t="s">
        <v>1276</v>
      </c>
      <c r="Q15" s="233" t="s">
        <v>1295</v>
      </c>
      <c r="R15" s="236">
        <v>43013</v>
      </c>
      <c r="S15" s="236"/>
      <c r="T15" s="215"/>
      <c r="U15" s="207"/>
      <c r="V15" s="37" t="str">
        <f>IF(U15="","",IF(ISNA(VLOOKUP(LEFT(U15,3),NDCｴﾘｱ,3,0)),IF(MID(U15,3,1)="0",VLOOKUP(LEFT(U15,2),NDCｴﾘｱ,2,0),_xlfn.CONCAT(VLOOKUP(LEFT(U15,2),NDCｴﾘｱ,2,0),"*")),VLOOKUP(LEFT(U15,3),NDCｴﾘｱ,2,0)))</f>
        <v/>
      </c>
      <c r="W15" s="223" t="str">
        <f>IF(X15="","",INDEX(収納場所内容ｴﾘｱ,MATCH(X15,ｻｲｽﾞ,0),2))</f>
        <v>Ａ５
版</v>
      </c>
      <c r="X15" s="116" t="s">
        <v>1328</v>
      </c>
      <c r="Y15" s="105"/>
      <c r="Z15" s="262">
        <v>14.5</v>
      </c>
      <c r="AA15" s="215">
        <v>21</v>
      </c>
      <c r="AB15" s="117"/>
      <c r="AC15" s="232"/>
      <c r="AD15" s="118"/>
      <c r="AE15" s="237" t="str">
        <f>IF(AJ15="","",AJ15)</f>
        <v>?</v>
      </c>
      <c r="AF15" s="238" t="str">
        <f>IF(AK15="","",AK15)</f>
        <v/>
      </c>
      <c r="AG15" s="238" t="str">
        <f>IF(AL15="","",AL15)</f>
        <v/>
      </c>
      <c r="AH15" s="62" t="str">
        <f>IF(AM15="","",AM15)</f>
        <v/>
      </c>
      <c r="AI15" s="139"/>
      <c r="AJ15" s="239" t="s">
        <v>3127</v>
      </c>
      <c r="AK15" s="236"/>
      <c r="AL15" s="236"/>
      <c r="AM15" s="140"/>
      <c r="AN15" s="239"/>
      <c r="AO15" s="236"/>
      <c r="AP15" s="236"/>
      <c r="AQ15" s="140"/>
      <c r="AR15" s="239"/>
      <c r="AS15" s="236"/>
      <c r="AT15" s="236"/>
      <c r="AU15" s="140"/>
      <c r="AV15" s="239"/>
      <c r="AW15" s="236"/>
      <c r="AX15" s="236"/>
      <c r="AY15" s="140"/>
    </row>
    <row r="16" spans="1:51" ht="27.75">
      <c r="A16" s="231" t="s">
        <v>2777</v>
      </c>
      <c r="B16" s="232" t="s">
        <v>1282</v>
      </c>
      <c r="C16" s="25" t="str">
        <f>IF(B16="","",INDEX(分野TBL,MATCH(B16,分野名称,0),1))</f>
        <v>00</v>
      </c>
      <c r="D16" s="25">
        <f>IF(E16="","",ROW())</f>
        <v>16</v>
      </c>
      <c r="E16" s="233" t="s">
        <v>2778</v>
      </c>
      <c r="F16" s="232"/>
      <c r="G16" s="233"/>
      <c r="H16" s="232"/>
      <c r="I16" s="234"/>
      <c r="J16" s="234"/>
      <c r="K16" s="234"/>
      <c r="L16" s="233" t="s">
        <v>1279</v>
      </c>
      <c r="M16" s="233"/>
      <c r="N16" s="232"/>
      <c r="O16" s="233" t="s">
        <v>1280</v>
      </c>
      <c r="P16" s="233" t="s">
        <v>1276</v>
      </c>
      <c r="Q16" s="233" t="s">
        <v>2779</v>
      </c>
      <c r="R16" s="236">
        <v>43378</v>
      </c>
      <c r="S16" s="236"/>
      <c r="T16" s="215"/>
      <c r="U16" s="207"/>
      <c r="V16" s="37" t="str">
        <f>IF(U16="","",IF(ISNA(VLOOKUP(LEFT(U16,3),NDCｴﾘｱ,3,0)),IF(MID(U16,3,1)="0",VLOOKUP(LEFT(U16,2),NDCｴﾘｱ,2,0),_xlfn.CONCAT(VLOOKUP(LEFT(U16,2),NDCｴﾘｱ,2,0),"*")),VLOOKUP(LEFT(U16,3),NDCｴﾘｱ,2,0)))</f>
        <v/>
      </c>
      <c r="W16" s="223" t="str">
        <f>IF(X16="","",INDEX(収納場所内容ｴﾘｱ,MATCH(X16,ｻｲｽﾞ,0),2))</f>
        <v>Ａ５
版</v>
      </c>
      <c r="X16" s="116" t="s">
        <v>1328</v>
      </c>
      <c r="Y16" s="105"/>
      <c r="Z16" s="262">
        <v>14.5</v>
      </c>
      <c r="AA16" s="215">
        <v>21</v>
      </c>
      <c r="AB16" s="117"/>
      <c r="AC16" s="232"/>
      <c r="AD16" s="118"/>
      <c r="AE16" s="237" t="str">
        <f>IF(AJ16="","",AJ16)</f>
        <v>?</v>
      </c>
      <c r="AF16" s="238" t="str">
        <f>IF(AK16="","",AK16)</f>
        <v/>
      </c>
      <c r="AG16" s="238" t="str">
        <f>IF(AL16="","",AL16)</f>
        <v/>
      </c>
      <c r="AH16" s="62" t="str">
        <f>IF(AM16="","",AM16)</f>
        <v/>
      </c>
      <c r="AI16" s="139"/>
      <c r="AJ16" s="239" t="s">
        <v>3127</v>
      </c>
      <c r="AK16" s="236"/>
      <c r="AL16" s="236"/>
      <c r="AM16" s="140"/>
      <c r="AN16" s="239"/>
      <c r="AO16" s="236"/>
      <c r="AP16" s="236"/>
      <c r="AQ16" s="140"/>
      <c r="AR16" s="239"/>
      <c r="AS16" s="236"/>
      <c r="AT16" s="236"/>
      <c r="AU16" s="140"/>
      <c r="AV16" s="239"/>
      <c r="AW16" s="236"/>
      <c r="AX16" s="236"/>
      <c r="AY16" s="140"/>
    </row>
    <row r="17" spans="1:54" ht="27.75">
      <c r="A17" s="231" t="s">
        <v>3583</v>
      </c>
      <c r="B17" s="232" t="s">
        <v>1282</v>
      </c>
      <c r="C17" s="25" t="str">
        <f>IF(B17="","",INDEX(分野TBL,MATCH(B17,分野名称,0),1))</f>
        <v>00</v>
      </c>
      <c r="D17" s="25">
        <f>IF(E17="","",ROW())</f>
        <v>17</v>
      </c>
      <c r="E17" s="233" t="s">
        <v>3585</v>
      </c>
      <c r="F17" s="232"/>
      <c r="G17" s="233" t="s">
        <v>3587</v>
      </c>
      <c r="H17" s="232"/>
      <c r="I17" s="234"/>
      <c r="J17" s="234"/>
      <c r="K17" s="234"/>
      <c r="L17" s="233" t="s">
        <v>1279</v>
      </c>
      <c r="M17" s="233"/>
      <c r="N17" s="232"/>
      <c r="O17" s="233" t="s">
        <v>1280</v>
      </c>
      <c r="P17" s="233" t="s">
        <v>1276</v>
      </c>
      <c r="Q17" s="233" t="s">
        <v>3586</v>
      </c>
      <c r="R17" s="236">
        <v>43750</v>
      </c>
      <c r="S17" s="236">
        <v>43776</v>
      </c>
      <c r="T17" s="215"/>
      <c r="U17" s="207"/>
      <c r="V17" s="37" t="str">
        <f>IF(U17="","",IF(ISNA(VLOOKUP(LEFT(U17,3),NDCｴﾘｱ,3,0)),IF(MID(U17,3,1)="0",VLOOKUP(LEFT(U17,2),NDCｴﾘｱ,2,0),_xlfn.CONCAT(VLOOKUP(LEFT(U17,2),NDCｴﾘｱ,2,0),"*")),VLOOKUP(LEFT(U17,3),NDCｴﾘｱ,2,0)))</f>
        <v/>
      </c>
      <c r="W17" s="223" t="str">
        <f>IF(X17="","",INDEX(収納場所内容ｴﾘｱ,MATCH(X17,ｻｲｽﾞ,0),2))</f>
        <v>Ａ５
版</v>
      </c>
      <c r="X17" s="116" t="s">
        <v>1328</v>
      </c>
      <c r="Y17" s="105"/>
      <c r="Z17" s="262">
        <v>14.5</v>
      </c>
      <c r="AA17" s="215">
        <v>21</v>
      </c>
      <c r="AB17" s="117"/>
      <c r="AC17" s="232"/>
      <c r="AD17" s="118"/>
      <c r="AE17" s="237" t="str">
        <f>IF(AJ17="","",AJ17)</f>
        <v/>
      </c>
      <c r="AF17" s="238" t="str">
        <f>IF(AK17="","",AK17)</f>
        <v/>
      </c>
      <c r="AG17" s="238" t="str">
        <f>IF(AL17="","",AL17)</f>
        <v/>
      </c>
      <c r="AH17" s="62" t="str">
        <f>IF(AM17="","",AM17)</f>
        <v/>
      </c>
      <c r="AI17" s="139"/>
      <c r="AJ17" s="239"/>
      <c r="AK17" s="236"/>
      <c r="AL17" s="236"/>
      <c r="AM17" s="140"/>
      <c r="AN17" s="239"/>
      <c r="AO17" s="236"/>
      <c r="AP17" s="236"/>
      <c r="AQ17" s="140"/>
      <c r="AR17" s="239"/>
      <c r="AS17" s="236"/>
      <c r="AT17" s="236"/>
      <c r="AU17" s="140"/>
      <c r="AV17" s="239"/>
      <c r="AW17" s="236"/>
      <c r="AX17" s="236"/>
      <c r="AY17" s="140"/>
    </row>
    <row r="18" spans="1:54" ht="241.5">
      <c r="A18" s="231" t="s">
        <v>211</v>
      </c>
      <c r="B18" s="232" t="s">
        <v>596</v>
      </c>
      <c r="C18" s="25" t="str">
        <f>IF(B18="","",INDEX(分野TBL,MATCH(B18,分野名称,0),1))</f>
        <v>11</v>
      </c>
      <c r="D18" s="25">
        <f>IF(E18="","",ROW())</f>
        <v>18</v>
      </c>
      <c r="E18" s="233" t="s">
        <v>565</v>
      </c>
      <c r="F18" s="232"/>
      <c r="G18" s="233"/>
      <c r="H18" s="232"/>
      <c r="I18" s="234" t="s">
        <v>592</v>
      </c>
      <c r="J18" s="234" t="s">
        <v>3416</v>
      </c>
      <c r="K18" s="234" t="s">
        <v>3417</v>
      </c>
      <c r="L18" s="233" t="s">
        <v>566</v>
      </c>
      <c r="M18" s="233"/>
      <c r="N18" s="232"/>
      <c r="O18" s="233" t="s">
        <v>568</v>
      </c>
      <c r="P18" s="233" t="s">
        <v>567</v>
      </c>
      <c r="Q18" s="233">
        <v>148</v>
      </c>
      <c r="R18" s="236">
        <v>41188</v>
      </c>
      <c r="S18" s="236"/>
      <c r="T18" s="215"/>
      <c r="U18" s="207" t="s">
        <v>1349</v>
      </c>
      <c r="V18" s="37" t="str">
        <f>IF(U18="","",IF(ISNA(VLOOKUP(LEFT(U18,3),NDCｴﾘｱ,3,0)),IF(MID(U18,3,1)="0",VLOOKUP(LEFT(U18,2),NDCｴﾘｱ,2,0),_xlfn.CONCAT(VLOOKUP(LEFT(U18,2),NDCｴﾘｱ,2,0),"*")),VLOOKUP(LEFT(U18,3),NDCｴﾘｱ,2,0)))</f>
        <v>天文学､宇宙科学</v>
      </c>
      <c r="W18" s="223" t="str">
        <f>IF(X18="","",INDEX(収納場所内容ｴﾘｱ,MATCH(X18,ｻｲｽﾞ,0),2))</f>
        <v>文庫
新書</v>
      </c>
      <c r="X18" s="132" t="s">
        <v>1332</v>
      </c>
      <c r="Y18" s="105" t="s">
        <v>1348</v>
      </c>
      <c r="Z18" s="262"/>
      <c r="AA18" s="215" t="s">
        <v>539</v>
      </c>
      <c r="AB18" s="117">
        <v>9784098251483</v>
      </c>
      <c r="AC18" s="232"/>
      <c r="AD18" s="118"/>
      <c r="AE18" s="237" t="str">
        <f>IF(AJ18="","",AJ18)</f>
        <v>金子 壮一</v>
      </c>
      <c r="AF18" s="238">
        <f>IF(AK18="","",AK18)</f>
        <v>43023</v>
      </c>
      <c r="AG18" s="238">
        <f>IF(AL18="","",AL18)</f>
        <v>43041</v>
      </c>
      <c r="AH18" s="62">
        <f>IF(AM18="","",AM18)</f>
        <v>43041</v>
      </c>
      <c r="AI18" s="139" t="s">
        <v>595</v>
      </c>
      <c r="AJ18" s="239" t="s">
        <v>1108</v>
      </c>
      <c r="AK18" s="236">
        <v>43023</v>
      </c>
      <c r="AL18" s="236">
        <v>43041</v>
      </c>
      <c r="AM18" s="140">
        <v>43041</v>
      </c>
      <c r="AN18" s="239"/>
      <c r="AO18" s="236"/>
      <c r="AP18" s="236"/>
      <c r="AQ18" s="140"/>
      <c r="AR18" s="239"/>
      <c r="AS18" s="236"/>
      <c r="AT18" s="236"/>
      <c r="AU18" s="140"/>
      <c r="AV18" s="239"/>
      <c r="AW18" s="236"/>
      <c r="AX18" s="236"/>
      <c r="AY18" s="140"/>
      <c r="AZ18" t="str">
        <f>IF(U18="","",IF(ISNA(VLOOKUP(LEFT(U18,3),NDCｴﾘｱ,3,0)),_xlfn.CONCAT(VLOOKUP(LEFT(U18,2),NDCｴﾘｱ,2,0),"*"),VLOOKUP(LEFT(U18,3),NDCｴﾘｱ,2,0)))</f>
        <v>天文学､宇宙科学*</v>
      </c>
      <c r="BA18" t="str">
        <f>IF(U18="","",IF(ISNA(VLOOKUP(LEFT(U18,3),NDCｴﾘｱ,3,0)),IF(MID(U18,3,1)="0",VLOOKUP(LEFT(U18,2),NDCｴﾘｱ,2,0),_xlfn.CONCAT(VLOOKUP(LEFT(U18,2),NDCｴﾘｱ,2,0),"*")),VLOOKUP(LEFT(U18,3),NDCｴﾘｱ,2,0)))</f>
        <v>天文学､宇宙科学</v>
      </c>
      <c r="BB18">
        <f>IF(MID(U18,3,1)="0",1,2)</f>
        <v>1</v>
      </c>
    </row>
    <row r="19" spans="1:54" ht="41.25">
      <c r="A19" s="231" t="s">
        <v>282</v>
      </c>
      <c r="B19" s="232" t="s">
        <v>596</v>
      </c>
      <c r="C19" s="25" t="str">
        <f>IF(B19="","",INDEX(分野TBL,MATCH(B19,分野名称,0),1))</f>
        <v>11</v>
      </c>
      <c r="D19" s="25">
        <f>IF(E19="","",ROW())</f>
        <v>19</v>
      </c>
      <c r="E19" s="233" t="s">
        <v>627</v>
      </c>
      <c r="F19" s="232"/>
      <c r="G19" s="233" t="s">
        <v>628</v>
      </c>
      <c r="H19" s="232"/>
      <c r="I19" s="234" t="s">
        <v>629</v>
      </c>
      <c r="J19" s="234" t="s">
        <v>1418</v>
      </c>
      <c r="K19" s="234" t="s">
        <v>1418</v>
      </c>
      <c r="L19" s="233" t="s">
        <v>1417</v>
      </c>
      <c r="M19" s="233"/>
      <c r="N19" s="232"/>
      <c r="O19" s="233" t="s">
        <v>630</v>
      </c>
      <c r="P19" s="233"/>
      <c r="Q19" s="233"/>
      <c r="R19" s="236">
        <v>40822</v>
      </c>
      <c r="S19" s="236"/>
      <c r="T19" s="215">
        <v>1333</v>
      </c>
      <c r="U19" s="207" t="s">
        <v>1416</v>
      </c>
      <c r="V19" s="37" t="str">
        <f>IF(U19="","",IF(ISNA(VLOOKUP(LEFT(U19,3),NDCｴﾘｱ,3,0)),IF(MID(U19,3,1)="0",VLOOKUP(LEFT(U19,2),NDCｴﾘｱ,2,0),_xlfn.CONCAT(VLOOKUP(LEFT(U19,2),NDCｴﾘｱ,2,0),"*")),VLOOKUP(LEFT(U19,3),NDCｴﾘｱ,2,0)))</f>
        <v>太陽､太陽物理学</v>
      </c>
      <c r="W19" s="223" t="str">
        <f>IF(X19="","",INDEX(収納場所内容ｴﾘｱ,MATCH(X19,ｻｲｽﾞ,0),2))</f>
        <v>Ａ５
版</v>
      </c>
      <c r="X19" s="116" t="s">
        <v>1501</v>
      </c>
      <c r="Y19" s="105" t="s">
        <v>1414</v>
      </c>
      <c r="Z19" s="262"/>
      <c r="AA19" s="215" t="s">
        <v>1415</v>
      </c>
      <c r="AB19" s="117">
        <v>9784796685443</v>
      </c>
      <c r="AC19" s="232"/>
      <c r="AD19" s="118"/>
      <c r="AE19" s="237" t="str">
        <f>IF(AJ19="","",AJ19)</f>
        <v/>
      </c>
      <c r="AF19" s="238" t="str">
        <f>IF(AK19="","",AK19)</f>
        <v/>
      </c>
      <c r="AG19" s="238" t="str">
        <f>IF(AL19="","",AL19)</f>
        <v/>
      </c>
      <c r="AH19" s="62" t="str">
        <f>IF(AM19="","",AM19)</f>
        <v/>
      </c>
      <c r="AI19" s="139" t="s">
        <v>724</v>
      </c>
      <c r="AJ19" s="239"/>
      <c r="AK19" s="236"/>
      <c r="AL19" s="236"/>
      <c r="AM19" s="140"/>
      <c r="AN19" s="239"/>
      <c r="AO19" s="236"/>
      <c r="AP19" s="236"/>
      <c r="AQ19" s="140"/>
      <c r="AR19" s="239"/>
      <c r="AS19" s="236"/>
      <c r="AT19" s="236"/>
      <c r="AU19" s="140"/>
      <c r="AV19" s="239"/>
      <c r="AW19" s="236"/>
      <c r="AX19" s="236"/>
      <c r="AY19" s="140"/>
    </row>
    <row r="20" spans="1:54" ht="74.25">
      <c r="A20" s="231" t="s">
        <v>2817</v>
      </c>
      <c r="B20" s="232" t="s">
        <v>1504</v>
      </c>
      <c r="C20" s="25" t="str">
        <f>IF(B20="","",INDEX(分野TBL,MATCH(B20,分野名称,0),1))</f>
        <v>14</v>
      </c>
      <c r="D20" s="25">
        <f>IF(E20="","",ROW())</f>
        <v>20</v>
      </c>
      <c r="E20" s="233" t="s">
        <v>2818</v>
      </c>
      <c r="F20" s="232"/>
      <c r="G20" s="233" t="s">
        <v>2825</v>
      </c>
      <c r="H20" s="232"/>
      <c r="I20" s="234"/>
      <c r="J20" s="431"/>
      <c r="K20" s="234" t="s">
        <v>2826</v>
      </c>
      <c r="L20" s="233" t="s">
        <v>2821</v>
      </c>
      <c r="M20" s="233"/>
      <c r="N20" s="232"/>
      <c r="O20" s="233" t="s">
        <v>2823</v>
      </c>
      <c r="P20" s="233"/>
      <c r="Q20" s="233"/>
      <c r="R20" s="236" t="s">
        <v>2822</v>
      </c>
      <c r="S20" s="236">
        <v>43622</v>
      </c>
      <c r="T20" s="217">
        <v>3456</v>
      </c>
      <c r="U20" s="443">
        <v>290.10000000000002</v>
      </c>
      <c r="V20" s="37" t="str">
        <f>IF(U20="","",IF(ISNA(VLOOKUP(LEFT(U20,3),NDCｴﾘｱ,3,0)),IF(MID(U20,3,1)="0",VLOOKUP(LEFT(U20,2),NDCｴﾘｱ,2,0),_xlfn.CONCAT(VLOOKUP(LEFT(U20,2),NDCｴﾘｱ,2,0),"*")),VLOOKUP(LEFT(U20,3),NDCｴﾘｱ,2,0)))</f>
        <v>地理､地誌､紀行</v>
      </c>
      <c r="W20" s="223" t="str">
        <f>IF(X20="","",INDEX(収納場所内容ｴﾘｱ,MATCH(X20,ｻｲｽﾞ,0),2))</f>
        <v>Ａ５
版</v>
      </c>
      <c r="X20" s="116" t="s">
        <v>2827</v>
      </c>
      <c r="Y20" s="105">
        <v>392</v>
      </c>
      <c r="Z20" s="262"/>
      <c r="AA20" s="215">
        <v>21</v>
      </c>
      <c r="AB20" s="117">
        <v>9784772252683</v>
      </c>
      <c r="AC20" s="232"/>
      <c r="AD20" s="118"/>
      <c r="AE20" s="237" t="str">
        <f>IF(AJ20="","",AJ20)</f>
        <v>佐竹誠</v>
      </c>
      <c r="AF20" s="238">
        <f>IF(AK20="","",AK20)</f>
        <v>43559</v>
      </c>
      <c r="AG20" s="238">
        <f>IF(AL20="","",AL20)</f>
        <v>43653</v>
      </c>
      <c r="AH20" s="62" t="str">
        <f>IF(AM20="","",AM20)</f>
        <v>？</v>
      </c>
      <c r="AI20" s="139"/>
      <c r="AJ20" s="239" t="s">
        <v>1260</v>
      </c>
      <c r="AK20" s="236">
        <v>43559</v>
      </c>
      <c r="AL20" s="236">
        <v>43653</v>
      </c>
      <c r="AM20" s="140" t="s">
        <v>3374</v>
      </c>
      <c r="AN20" s="239"/>
      <c r="AO20" s="236"/>
      <c r="AP20" s="236"/>
      <c r="AQ20" s="140"/>
      <c r="AR20" s="239"/>
      <c r="AS20" s="236"/>
      <c r="AT20" s="236"/>
      <c r="AU20" s="140"/>
      <c r="AV20" s="239"/>
      <c r="AW20" s="236"/>
      <c r="AX20" s="236"/>
      <c r="AY20" s="140"/>
    </row>
    <row r="21" spans="1:54" ht="84.75">
      <c r="A21" s="231" t="s">
        <v>209</v>
      </c>
      <c r="B21" s="232" t="s">
        <v>439</v>
      </c>
      <c r="C21" s="25" t="str">
        <f>IF(B21="","",INDEX(分野TBL,MATCH(B21,分野名称,0),1))</f>
        <v>14</v>
      </c>
      <c r="D21" s="25">
        <f>IF(E21="","",ROW())</f>
        <v>21</v>
      </c>
      <c r="E21" s="233" t="s">
        <v>668</v>
      </c>
      <c r="F21" s="232"/>
      <c r="G21" s="233"/>
      <c r="H21" s="232"/>
      <c r="I21" s="234" t="s">
        <v>669</v>
      </c>
      <c r="J21" s="234" t="s">
        <v>3401</v>
      </c>
      <c r="K21" s="234"/>
      <c r="L21" s="233" t="s">
        <v>670</v>
      </c>
      <c r="M21" s="233"/>
      <c r="N21" s="232"/>
      <c r="O21" s="233" t="s">
        <v>671</v>
      </c>
      <c r="P21" s="233" t="s">
        <v>672</v>
      </c>
      <c r="Q21" s="233" t="s">
        <v>675</v>
      </c>
      <c r="R21" s="236">
        <v>41988</v>
      </c>
      <c r="S21" s="236"/>
      <c r="T21" s="215">
        <v>800</v>
      </c>
      <c r="U21" s="207" t="s">
        <v>1343</v>
      </c>
      <c r="V21" s="37" t="str">
        <f>IF(U21="","",IF(ISNA(VLOOKUP(LEFT(U21,3),NDCｴﾘｱ,3,0)),IF(MID(U21,3,1)="0",VLOOKUP(LEFT(U21,2),NDCｴﾘｱ,2,0),_xlfn.CONCAT(VLOOKUP(LEFT(U21,2),NDCｴﾘｱ,2,0),"*")),VLOOKUP(LEFT(U21,3),NDCｴﾘｱ,2,0)))</f>
        <v>社会福祉</v>
      </c>
      <c r="W21" s="223" t="str">
        <f>IF(X21="","",INDEX(収納場所内容ｴﾘｱ,MATCH(X21,ｻｲｽﾞ,0),2))</f>
        <v>文庫
新書</v>
      </c>
      <c r="X21" s="116" t="s">
        <v>1333</v>
      </c>
      <c r="Y21" s="125" t="s">
        <v>1342</v>
      </c>
      <c r="Z21" s="262"/>
      <c r="AA21" s="215" t="s">
        <v>539</v>
      </c>
      <c r="AB21" s="117">
        <v>9784635510240</v>
      </c>
      <c r="AC21" s="232"/>
      <c r="AD21" s="118"/>
      <c r="AE21" s="237" t="str">
        <f>IF(AJ21="","",AJ21)</f>
        <v/>
      </c>
      <c r="AF21" s="238" t="str">
        <f>IF(AK21="","",AK21)</f>
        <v/>
      </c>
      <c r="AG21" s="238" t="str">
        <f>IF(AL21="","",AL21)</f>
        <v/>
      </c>
      <c r="AH21" s="62" t="str">
        <f>IF(AM21="","",AM21)</f>
        <v/>
      </c>
      <c r="AI21" s="139" t="s">
        <v>731</v>
      </c>
      <c r="AJ21" s="239"/>
      <c r="AK21" s="236"/>
      <c r="AL21" s="236"/>
      <c r="AM21" s="140"/>
      <c r="AN21" s="239"/>
      <c r="AO21" s="236"/>
      <c r="AP21" s="236"/>
      <c r="AQ21" s="140"/>
      <c r="AR21" s="239"/>
      <c r="AS21" s="236"/>
      <c r="AT21" s="236"/>
      <c r="AU21" s="140"/>
      <c r="AV21" s="239"/>
      <c r="AW21" s="236"/>
      <c r="AX21" s="236"/>
      <c r="AY21" s="140"/>
    </row>
    <row r="22" spans="1:54" ht="53.25">
      <c r="A22" s="231" t="s">
        <v>399</v>
      </c>
      <c r="B22" s="232" t="s">
        <v>439</v>
      </c>
      <c r="C22" s="25" t="str">
        <f>IF(B22="","",INDEX(分野TBL,MATCH(B22,分野名称,0),1))</f>
        <v>14</v>
      </c>
      <c r="D22" s="25">
        <f>IF(E22="","",ROW())</f>
        <v>22</v>
      </c>
      <c r="E22" s="233" t="s">
        <v>431</v>
      </c>
      <c r="F22" s="232"/>
      <c r="G22" s="233" t="s">
        <v>432</v>
      </c>
      <c r="H22" s="232"/>
      <c r="I22" s="234"/>
      <c r="J22" s="234"/>
      <c r="K22" s="234" t="s">
        <v>1447</v>
      </c>
      <c r="L22" s="233" t="s">
        <v>438</v>
      </c>
      <c r="M22" s="233"/>
      <c r="N22" s="232"/>
      <c r="O22" s="233" t="s">
        <v>433</v>
      </c>
      <c r="P22" s="233" t="s">
        <v>434</v>
      </c>
      <c r="Q22" s="233"/>
      <c r="R22" s="276">
        <v>38808</v>
      </c>
      <c r="S22" s="236">
        <v>41734</v>
      </c>
      <c r="T22" s="215">
        <v>1400</v>
      </c>
      <c r="U22" s="207" t="s">
        <v>436</v>
      </c>
      <c r="V22" s="37" t="str">
        <f>IF(U22="","",IF(ISNA(VLOOKUP(LEFT(U22,3),NDCｴﾘｱ,3,0)),IF(MID(U22,3,1)="0",VLOOKUP(LEFT(U22,2),NDCｴﾘｱ,2,0),_xlfn.CONCAT(VLOOKUP(LEFT(U22,2),NDCｴﾘｱ,2,0),"*")),VLOOKUP(LEFT(U22,3),NDCｴﾘｱ,2,0)))</f>
        <v>地球科学､地学</v>
      </c>
      <c r="W22" s="223" t="str">
        <f>IF(X22="","",INDEX(収納場所内容ｴﾘｱ,MATCH(X22,ｻｲｽﾞ,0),2))</f>
        <v>Ａ５
版</v>
      </c>
      <c r="X22" s="116" t="s">
        <v>1328</v>
      </c>
      <c r="Y22" s="125" t="s">
        <v>437</v>
      </c>
      <c r="Z22" s="262"/>
      <c r="AA22" s="215" t="s">
        <v>98</v>
      </c>
      <c r="AB22" s="117">
        <v>9784405106543</v>
      </c>
      <c r="AC22" s="232"/>
      <c r="AD22" s="118"/>
      <c r="AE22" s="237" t="str">
        <f>IF(AJ22="","",AJ22)</f>
        <v>金子壮一</v>
      </c>
      <c r="AF22" s="238">
        <f>IF(AK22="","",AK22)</f>
        <v>43286</v>
      </c>
      <c r="AG22" s="238">
        <f>IF(AL22="","",AL22)</f>
        <v>43314</v>
      </c>
      <c r="AH22" s="62">
        <f>IF(AM22="","",AM22)</f>
        <v>43349</v>
      </c>
      <c r="AI22" s="139" t="s">
        <v>447</v>
      </c>
      <c r="AJ22" s="239" t="s">
        <v>1852</v>
      </c>
      <c r="AK22" s="236">
        <v>43286</v>
      </c>
      <c r="AL22" s="236">
        <v>43314</v>
      </c>
      <c r="AM22" s="140">
        <v>43349</v>
      </c>
      <c r="AN22" s="239"/>
      <c r="AO22" s="236"/>
      <c r="AP22" s="236"/>
      <c r="AQ22" s="140"/>
      <c r="AR22" s="239"/>
      <c r="AS22" s="236"/>
      <c r="AT22" s="236"/>
      <c r="AU22" s="140"/>
      <c r="AV22" s="239"/>
      <c r="AW22" s="236"/>
      <c r="AX22" s="236"/>
      <c r="AY22" s="140"/>
    </row>
    <row r="23" spans="1:54" ht="84.75">
      <c r="A23" s="231" t="s">
        <v>417</v>
      </c>
      <c r="B23" s="232" t="s">
        <v>439</v>
      </c>
      <c r="C23" s="25" t="str">
        <f>IF(B23="","",INDEX(分野TBL,MATCH(B23,分野名称,0),1))</f>
        <v>14</v>
      </c>
      <c r="D23" s="25">
        <f>IF(E23="","",ROW())</f>
        <v>23</v>
      </c>
      <c r="E23" s="233" t="s">
        <v>533</v>
      </c>
      <c r="F23" s="232"/>
      <c r="G23" s="233" t="s">
        <v>771</v>
      </c>
      <c r="H23" s="232"/>
      <c r="I23" s="234"/>
      <c r="J23" s="234" t="s">
        <v>3392</v>
      </c>
      <c r="K23" s="234"/>
      <c r="L23" s="233" t="s">
        <v>955</v>
      </c>
      <c r="M23" s="233"/>
      <c r="N23" s="232"/>
      <c r="O23" s="233" t="s">
        <v>859</v>
      </c>
      <c r="P23" s="233"/>
      <c r="Q23" s="233"/>
      <c r="R23" s="236">
        <v>38569</v>
      </c>
      <c r="S23" s="236">
        <v>40787</v>
      </c>
      <c r="T23" s="215">
        <v>1900</v>
      </c>
      <c r="U23" s="207" t="s">
        <v>534</v>
      </c>
      <c r="V23" s="37" t="str">
        <f>IF(U23="","",IF(ISNA(VLOOKUP(LEFT(U23,3),NDCｴﾘｱ,3,0)),IF(MID(U23,3,1)="0",VLOOKUP(LEFT(U23,2),NDCｴﾘｱ,2,0),_xlfn.CONCAT(VLOOKUP(LEFT(U23,2),NDCｴﾘｱ,2,0),"*")),VLOOKUP(LEFT(U23,3),NDCｴﾘｱ,2,0)))</f>
        <v>気象学</v>
      </c>
      <c r="W23" s="223" t="str">
        <f>IF(X23="","",INDEX(収納場所内容ｴﾘｱ,MATCH(X23,ｻｲｽﾞ,0),2))</f>
        <v>Ａ５
版</v>
      </c>
      <c r="X23" s="116" t="s">
        <v>1671</v>
      </c>
      <c r="Y23" s="105" t="s">
        <v>535</v>
      </c>
      <c r="Z23" s="262">
        <v>22</v>
      </c>
      <c r="AA23" s="215">
        <v>20</v>
      </c>
      <c r="AB23" s="117">
        <v>9784794214249</v>
      </c>
      <c r="AC23" s="232"/>
      <c r="AD23" s="118"/>
      <c r="AE23" s="237" t="str">
        <f>IF(AJ23="","",AJ23)</f>
        <v>谷井一彦</v>
      </c>
      <c r="AF23" s="238">
        <f>IF(AK23="","",AK23)</f>
        <v>43076</v>
      </c>
      <c r="AG23" s="238">
        <f>IF(AL23="","",AL23)</f>
        <v>43167</v>
      </c>
      <c r="AH23" s="62">
        <f>IF(AM23="","",AM23)</f>
        <v>43160</v>
      </c>
      <c r="AI23" s="139" t="s">
        <v>144</v>
      </c>
      <c r="AJ23" s="239" t="s">
        <v>496</v>
      </c>
      <c r="AK23" s="236">
        <v>43076</v>
      </c>
      <c r="AL23" s="236">
        <v>43167</v>
      </c>
      <c r="AM23" s="140">
        <v>43160</v>
      </c>
      <c r="AN23" s="239"/>
      <c r="AO23" s="236"/>
      <c r="AP23" s="236"/>
      <c r="AQ23" s="140"/>
      <c r="AR23" s="239"/>
      <c r="AS23" s="236"/>
      <c r="AT23" s="236"/>
      <c r="AU23" s="140"/>
      <c r="AV23" s="239"/>
      <c r="AW23" s="236"/>
      <c r="AX23" s="236"/>
      <c r="AY23" s="140"/>
    </row>
    <row r="24" spans="1:54" ht="84.75">
      <c r="A24" s="231" t="s">
        <v>2304</v>
      </c>
      <c r="B24" s="232" t="s">
        <v>1504</v>
      </c>
      <c r="C24" s="25" t="str">
        <f>IF(B24="","",INDEX(分野TBL,MATCH(B24,分野名称,0),1))</f>
        <v>14</v>
      </c>
      <c r="D24" s="25">
        <f>IF(E24="","",ROW())</f>
        <v>24</v>
      </c>
      <c r="E24" s="426" t="s">
        <v>2217</v>
      </c>
      <c r="F24" s="232"/>
      <c r="G24" s="233" t="s">
        <v>2218</v>
      </c>
      <c r="H24" s="232"/>
      <c r="I24" s="234"/>
      <c r="J24" s="234" t="s">
        <v>3507</v>
      </c>
      <c r="K24" s="234" t="s">
        <v>2219</v>
      </c>
      <c r="L24" s="233" t="s">
        <v>3063</v>
      </c>
      <c r="M24" s="233"/>
      <c r="N24" s="232"/>
      <c r="O24" s="233" t="s">
        <v>2221</v>
      </c>
      <c r="P24" s="233" t="s">
        <v>2220</v>
      </c>
      <c r="Q24" s="233"/>
      <c r="R24" s="236">
        <v>42064</v>
      </c>
      <c r="S24" s="236">
        <v>43373</v>
      </c>
      <c r="T24" s="215">
        <v>777</v>
      </c>
      <c r="U24" s="207" t="s">
        <v>2222</v>
      </c>
      <c r="V24" s="37" t="str">
        <f>IF(U24="","",IF(ISNA(VLOOKUP(LEFT(U24,3),NDCｴﾘｱ,3,0)),IF(MID(U24,3,1)="0",VLOOKUP(LEFT(U24,2),NDCｴﾘｱ,2,0),_xlfn.CONCAT(VLOOKUP(LEFT(U24,2),NDCｴﾘｱ,2,0),"*")),VLOOKUP(LEFT(U24,3),NDCｴﾘｱ,2,0)))</f>
        <v>気象学</v>
      </c>
      <c r="W24" s="223" t="str">
        <f>IF(X24="","",INDEX(収納場所内容ｴﾘｱ,MATCH(X24,ｻｲｽﾞ,0),2))</f>
        <v>文庫
新書</v>
      </c>
      <c r="X24" s="116" t="s">
        <v>1873</v>
      </c>
      <c r="Y24" s="105">
        <v>208</v>
      </c>
      <c r="Z24" s="262"/>
      <c r="AA24" s="215" t="s">
        <v>2223</v>
      </c>
      <c r="AB24" s="117">
        <v>9784004315384</v>
      </c>
      <c r="AC24" s="232"/>
      <c r="AD24" s="118"/>
      <c r="AE24" s="237" t="str">
        <f>IF(AJ24="","",AJ24)</f>
        <v/>
      </c>
      <c r="AF24" s="238" t="str">
        <f>IF(AK24="","",AK24)</f>
        <v/>
      </c>
      <c r="AG24" s="238" t="str">
        <f>IF(AL24="","",AL24)</f>
        <v/>
      </c>
      <c r="AH24" s="62" t="str">
        <f>IF(AM24="","",AM24)</f>
        <v/>
      </c>
      <c r="AI24" s="139"/>
      <c r="AJ24" s="239"/>
      <c r="AK24" s="236"/>
      <c r="AL24" s="236"/>
      <c r="AM24" s="140"/>
      <c r="AN24" s="239"/>
      <c r="AO24" s="236"/>
      <c r="AP24" s="236"/>
      <c r="AQ24" s="140"/>
      <c r="AR24" s="239"/>
      <c r="AS24" s="236"/>
      <c r="AT24" s="236"/>
      <c r="AU24" s="140"/>
      <c r="AV24" s="239"/>
      <c r="AW24" s="236"/>
      <c r="AX24" s="236"/>
      <c r="AY24" s="140"/>
    </row>
    <row r="25" spans="1:54" ht="32.25">
      <c r="A25" s="231" t="s">
        <v>272</v>
      </c>
      <c r="B25" s="232" t="s">
        <v>439</v>
      </c>
      <c r="C25" s="25" t="str">
        <f>IF(B25="","",INDEX(分野TBL,MATCH(B25,分野名称,0),1))</f>
        <v>14</v>
      </c>
      <c r="D25" s="25">
        <f>IF(E25="","",ROW())</f>
        <v>25</v>
      </c>
      <c r="E25" s="233" t="s">
        <v>603</v>
      </c>
      <c r="F25" s="232"/>
      <c r="G25" s="233"/>
      <c r="H25" s="232"/>
      <c r="I25" s="234" t="s">
        <v>604</v>
      </c>
      <c r="J25" s="234"/>
      <c r="K25" s="234"/>
      <c r="L25" s="233" t="s">
        <v>605</v>
      </c>
      <c r="M25" s="233" t="s">
        <v>606</v>
      </c>
      <c r="N25" s="232"/>
      <c r="O25" s="233" t="s">
        <v>607</v>
      </c>
      <c r="P25" s="233"/>
      <c r="Q25" s="233"/>
      <c r="R25" s="236">
        <v>39617</v>
      </c>
      <c r="S25" s="236"/>
      <c r="T25" s="215">
        <v>2000</v>
      </c>
      <c r="U25" s="207" t="s">
        <v>109</v>
      </c>
      <c r="V25" s="37" t="str">
        <f>IF(U25="","",IF(ISNA(VLOOKUP(LEFT(U25,3),NDCｴﾘｱ,3,0)),IF(MID(U25,3,1)="0",VLOOKUP(LEFT(U25,2),NDCｴﾘｱ,2,0),_xlfn.CONCAT(VLOOKUP(LEFT(U25,2),NDCｴﾘｱ,2,0),"*")),VLOOKUP(LEFT(U25,3),NDCｴﾘｱ,2,0)))</f>
        <v>気象学</v>
      </c>
      <c r="W25" s="223" t="str">
        <f>IF(X25="","",INDEX(収納場所内容ｴﾘｱ,MATCH(X25,ｻｲｽﾞ,0),2))</f>
        <v>Ａ５
版</v>
      </c>
      <c r="X25" s="116" t="s">
        <v>1331</v>
      </c>
      <c r="Y25" s="105" t="s">
        <v>1263</v>
      </c>
      <c r="Z25" s="262">
        <v>18.2</v>
      </c>
      <c r="AA25" s="215">
        <v>23</v>
      </c>
      <c r="AB25" s="117">
        <v>9784270004517</v>
      </c>
      <c r="AC25" s="232"/>
      <c r="AD25" s="118"/>
      <c r="AE25" s="237" t="str">
        <f>IF(AJ25="","",AJ25)</f>
        <v/>
      </c>
      <c r="AF25" s="238" t="str">
        <f>IF(AK25="","",AK25)</f>
        <v/>
      </c>
      <c r="AG25" s="238" t="str">
        <f>IF(AL25="","",AL25)</f>
        <v/>
      </c>
      <c r="AH25" s="62" t="str">
        <f>IF(AM25="","",AM25)</f>
        <v/>
      </c>
      <c r="AI25" s="139" t="s">
        <v>715</v>
      </c>
      <c r="AJ25" s="239"/>
      <c r="AK25" s="236"/>
      <c r="AL25" s="236"/>
      <c r="AM25" s="140"/>
      <c r="AN25" s="239"/>
      <c r="AO25" s="236"/>
      <c r="AP25" s="236"/>
      <c r="AQ25" s="140"/>
      <c r="AR25" s="239"/>
      <c r="AS25" s="236"/>
      <c r="AT25" s="236"/>
      <c r="AU25" s="140"/>
      <c r="AV25" s="239"/>
      <c r="AW25" s="236"/>
      <c r="AX25" s="236"/>
      <c r="AY25" s="140"/>
    </row>
    <row r="26" spans="1:54" ht="147.75">
      <c r="A26" s="231" t="s">
        <v>2307</v>
      </c>
      <c r="B26" s="232" t="s">
        <v>1504</v>
      </c>
      <c r="C26" s="25" t="str">
        <f>IF(B26="","",INDEX(分野TBL,MATCH(B26,分野名称,0),1))</f>
        <v>14</v>
      </c>
      <c r="D26" s="25">
        <f>IF(E26="","",ROW())</f>
        <v>26</v>
      </c>
      <c r="E26" s="426" t="s">
        <v>2211</v>
      </c>
      <c r="F26" s="232"/>
      <c r="G26" s="233" t="s">
        <v>2224</v>
      </c>
      <c r="H26" s="232"/>
      <c r="I26" s="234"/>
      <c r="J26" s="234" t="s">
        <v>3509</v>
      </c>
      <c r="K26" s="234"/>
      <c r="L26" s="233" t="s">
        <v>3064</v>
      </c>
      <c r="M26" s="233"/>
      <c r="N26" s="232"/>
      <c r="O26" s="233" t="s">
        <v>2215</v>
      </c>
      <c r="P26" s="233"/>
      <c r="Q26" s="233"/>
      <c r="R26" s="236">
        <v>43009</v>
      </c>
      <c r="S26" s="236">
        <v>43373</v>
      </c>
      <c r="T26" s="215">
        <v>3780</v>
      </c>
      <c r="U26" s="207" t="s">
        <v>2216</v>
      </c>
      <c r="V26" s="37" t="str">
        <f>IF(U26="","",IF(ISNA(VLOOKUP(LEFT(U26,3),NDCｴﾘｱ,3,0)),IF(MID(U26,3,1)="0",VLOOKUP(LEFT(U26,2),NDCｴﾘｱ,2,0),_xlfn.CONCAT(VLOOKUP(LEFT(U26,2),NDCｴﾘｱ,2,0),"*")),VLOOKUP(LEFT(U26,3),NDCｴﾘｱ,2,0)))</f>
        <v>気象学</v>
      </c>
      <c r="W26" s="223" t="str">
        <f>IF(X26="","",INDEX(収納場所内容ｴﾘｱ,MATCH(X26,ｻｲｽﾞ,0),2))</f>
        <v>Ａ５
版</v>
      </c>
      <c r="X26" s="116" t="s">
        <v>2212</v>
      </c>
      <c r="Y26" s="105" t="s">
        <v>2213</v>
      </c>
      <c r="Z26" s="262"/>
      <c r="AA26" s="215" t="s">
        <v>2214</v>
      </c>
      <c r="AB26" s="117">
        <v>9784254167757</v>
      </c>
      <c r="AC26" s="232"/>
      <c r="AD26" s="118"/>
      <c r="AE26" s="237" t="str">
        <f>IF(AJ26="","",AJ26)</f>
        <v>中川浩之</v>
      </c>
      <c r="AF26" s="238">
        <f>IF(AK26="","",AK26)</f>
        <v>43405</v>
      </c>
      <c r="AG26" s="238">
        <f>IF(AL26="","",AL26)</f>
        <v>43440</v>
      </c>
      <c r="AH26" s="62">
        <f>IF(AM26="","",AM26)</f>
        <v>43440</v>
      </c>
      <c r="AI26" s="139"/>
      <c r="AJ26" s="239" t="s">
        <v>2772</v>
      </c>
      <c r="AK26" s="236">
        <v>43405</v>
      </c>
      <c r="AL26" s="236">
        <v>43440</v>
      </c>
      <c r="AM26" s="140">
        <v>43440</v>
      </c>
      <c r="AN26" s="239"/>
      <c r="AO26" s="236"/>
      <c r="AP26" s="236"/>
      <c r="AQ26" s="140"/>
      <c r="AR26" s="239"/>
      <c r="AS26" s="236"/>
      <c r="AT26" s="236"/>
      <c r="AU26" s="140"/>
      <c r="AV26" s="239"/>
      <c r="AW26" s="236"/>
      <c r="AX26" s="236"/>
      <c r="AY26" s="140"/>
    </row>
    <row r="27" spans="1:54" ht="74.25">
      <c r="A27" s="231" t="s">
        <v>971</v>
      </c>
      <c r="B27" s="232" t="s">
        <v>439</v>
      </c>
      <c r="C27" s="25" t="str">
        <f>IF(B27="","",INDEX(分野TBL,MATCH(B27,分野名称,0),1))</f>
        <v>14</v>
      </c>
      <c r="D27" s="25">
        <f>IF(E27="","",ROW())</f>
        <v>27</v>
      </c>
      <c r="E27" s="233" t="s">
        <v>1092</v>
      </c>
      <c r="F27" s="232"/>
      <c r="G27" s="233" t="s">
        <v>1093</v>
      </c>
      <c r="H27" s="232"/>
      <c r="I27" s="234"/>
      <c r="J27" s="234" t="s">
        <v>1438</v>
      </c>
      <c r="K27" s="234"/>
      <c r="L27" s="233" t="s">
        <v>856</v>
      </c>
      <c r="M27" s="233"/>
      <c r="N27" s="232"/>
      <c r="O27" s="233" t="s">
        <v>1094</v>
      </c>
      <c r="P27" s="233" t="s">
        <v>1095</v>
      </c>
      <c r="Q27" s="233">
        <v>186</v>
      </c>
      <c r="R27" s="236">
        <v>38158</v>
      </c>
      <c r="S27" s="236">
        <v>38158</v>
      </c>
      <c r="T27" s="215">
        <v>2300</v>
      </c>
      <c r="U27" s="207" t="s">
        <v>488</v>
      </c>
      <c r="V27" s="37" t="str">
        <f>IF(U27="","",IF(ISNA(VLOOKUP(LEFT(U27,3),NDCｴﾘｱ,3,0)),IF(MID(U27,3,1)="0",VLOOKUP(LEFT(U27,2),NDCｴﾘｱ,2,0),_xlfn.CONCAT(VLOOKUP(LEFT(U27,2),NDCｴﾘｱ,2,0),"*")),VLOOKUP(LEFT(U27,3),NDCｴﾘｱ,2,0)))</f>
        <v>海洋学</v>
      </c>
      <c r="W27" s="223" t="str">
        <f>IF(X27="","",INDEX(収納場所内容ｴﾘｱ,MATCH(X27,ｻｲｽﾞ,0),2))</f>
        <v>Ｂ６
版</v>
      </c>
      <c r="X27" s="116" t="s">
        <v>1329</v>
      </c>
      <c r="Y27" s="105" t="s">
        <v>489</v>
      </c>
      <c r="Z27" s="262"/>
      <c r="AA27" s="215" t="s">
        <v>1151</v>
      </c>
      <c r="AB27" s="117">
        <v>9784769371298</v>
      </c>
      <c r="AC27" s="232"/>
      <c r="AD27" s="118"/>
      <c r="AE27" s="237" t="str">
        <f>IF(AJ27="","",AJ27)</f>
        <v/>
      </c>
      <c r="AF27" s="238" t="str">
        <f>IF(AK27="","",AK27)</f>
        <v/>
      </c>
      <c r="AG27" s="238" t="str">
        <f>IF(AL27="","",AL27)</f>
        <v/>
      </c>
      <c r="AH27" s="62" t="str">
        <f>IF(AM27="","",AM27)</f>
        <v/>
      </c>
      <c r="AI27" s="139" t="s">
        <v>140</v>
      </c>
      <c r="AJ27" s="239"/>
      <c r="AK27" s="236"/>
      <c r="AL27" s="236"/>
      <c r="AM27" s="140"/>
      <c r="AN27" s="239"/>
      <c r="AO27" s="236"/>
      <c r="AP27" s="236"/>
      <c r="AQ27" s="140"/>
      <c r="AR27" s="239"/>
      <c r="AS27" s="236"/>
      <c r="AT27" s="236"/>
      <c r="AU27" s="140"/>
      <c r="AV27" s="239"/>
      <c r="AW27" s="236"/>
      <c r="AX27" s="236"/>
      <c r="AY27" s="140"/>
    </row>
    <row r="28" spans="1:54" ht="252.75">
      <c r="A28" s="231" t="s">
        <v>2303</v>
      </c>
      <c r="B28" s="232" t="s">
        <v>1504</v>
      </c>
      <c r="C28" s="25" t="str">
        <f>IF(B28="","",INDEX(分野TBL,MATCH(B28,分野名称,0),1))</f>
        <v>14</v>
      </c>
      <c r="D28" s="25">
        <f>IF(E28="","",ROW())</f>
        <v>28</v>
      </c>
      <c r="E28" s="233" t="s">
        <v>2163</v>
      </c>
      <c r="F28" s="232"/>
      <c r="G28" s="233"/>
      <c r="H28" s="232"/>
      <c r="I28" s="234" t="s">
        <v>3504</v>
      </c>
      <c r="J28" s="234" t="s">
        <v>3505</v>
      </c>
      <c r="K28" s="234" t="s">
        <v>3506</v>
      </c>
      <c r="L28" s="233" t="s">
        <v>2158</v>
      </c>
      <c r="M28" s="233"/>
      <c r="N28" s="232"/>
      <c r="O28" s="432" t="s">
        <v>2164</v>
      </c>
      <c r="P28" s="233" t="s">
        <v>1945</v>
      </c>
      <c r="Q28" s="233"/>
      <c r="R28" s="236">
        <v>43313</v>
      </c>
      <c r="S28" s="236">
        <v>43373</v>
      </c>
      <c r="T28" s="218">
        <v>1080</v>
      </c>
      <c r="U28" s="207" t="s">
        <v>2167</v>
      </c>
      <c r="V28" s="37" t="str">
        <f>IF(U28="","",IF(ISNA(VLOOKUP(LEFT(U28,3),NDCｴﾘｱ,3,0)),IF(MID(U28,3,1)="0",VLOOKUP(LEFT(U28,2),NDCｴﾘｱ,2,0),_xlfn.CONCAT(VLOOKUP(LEFT(U28,2),NDCｴﾘｱ,2,0),"*")),VLOOKUP(LEFT(U28,3),NDCｴﾘｱ,2,0)))</f>
        <v>海洋学</v>
      </c>
      <c r="W28" s="223" t="str">
        <f>IF(X28="","",INDEX(収納場所内容ｴﾘｱ,MATCH(X28,ｻｲｽﾞ,0),2))</f>
        <v>文庫
新書</v>
      </c>
      <c r="X28" s="116" t="s">
        <v>1873</v>
      </c>
      <c r="Y28" s="105" t="s">
        <v>2165</v>
      </c>
      <c r="Z28" s="262"/>
      <c r="AA28" s="215" t="s">
        <v>2166</v>
      </c>
      <c r="AB28" s="284">
        <v>9784065128701</v>
      </c>
      <c r="AC28" s="232"/>
      <c r="AD28" s="118"/>
      <c r="AE28" s="237" t="str">
        <f>IF(AJ28="","",AJ28)</f>
        <v>大森弘一郎</v>
      </c>
      <c r="AF28" s="238">
        <f>IF(AK28="","",AK28)</f>
        <v>43349</v>
      </c>
      <c r="AG28" s="238">
        <f>IF(AL28="","",AL28)</f>
        <v>43377</v>
      </c>
      <c r="AH28" s="62" t="str">
        <f>IF(AM28="","",AM28)</f>
        <v/>
      </c>
      <c r="AI28" s="139"/>
      <c r="AJ28" s="239" t="s">
        <v>2277</v>
      </c>
      <c r="AK28" s="236">
        <v>43349</v>
      </c>
      <c r="AL28" s="236">
        <v>43377</v>
      </c>
      <c r="AM28" s="140"/>
      <c r="AN28" s="239"/>
      <c r="AO28" s="236"/>
      <c r="AP28" s="236"/>
      <c r="AQ28" s="140"/>
      <c r="AR28" s="239"/>
      <c r="AS28" s="236"/>
      <c r="AT28" s="236"/>
      <c r="AU28" s="140"/>
      <c r="AV28" s="239"/>
      <c r="AW28" s="236"/>
      <c r="AX28" s="236"/>
      <c r="AY28" s="140"/>
    </row>
    <row r="29" spans="1:54" ht="318.75">
      <c r="A29" s="231" t="s">
        <v>2940</v>
      </c>
      <c r="B29" s="232" t="s">
        <v>1504</v>
      </c>
      <c r="C29" s="25" t="str">
        <f>IF(B29="","",INDEX(分野TBL,MATCH(B29,分野名称,0),1))</f>
        <v>14</v>
      </c>
      <c r="D29" s="25">
        <f>IF(E29="","",ROW())</f>
        <v>29</v>
      </c>
      <c r="E29" s="233" t="s">
        <v>2889</v>
      </c>
      <c r="F29" s="232"/>
      <c r="G29" s="233" t="s">
        <v>2890</v>
      </c>
      <c r="H29" s="232"/>
      <c r="I29" s="234"/>
      <c r="J29" s="234" t="s">
        <v>3527</v>
      </c>
      <c r="K29" s="234" t="s">
        <v>3528</v>
      </c>
      <c r="L29" s="233" t="s">
        <v>2158</v>
      </c>
      <c r="M29" s="233"/>
      <c r="N29" s="232"/>
      <c r="O29" s="235" t="s">
        <v>2934</v>
      </c>
      <c r="P29" s="233" t="s">
        <v>2891</v>
      </c>
      <c r="Q29" s="233"/>
      <c r="R29" s="236">
        <v>42401</v>
      </c>
      <c r="S29" s="236">
        <v>43650</v>
      </c>
      <c r="T29" s="217">
        <v>928</v>
      </c>
      <c r="U29" s="443">
        <v>452.22300000000001</v>
      </c>
      <c r="V29" s="37" t="str">
        <f>IF(U29="","",IF(ISNA(VLOOKUP(LEFT(U29,3),NDCｴﾘｱ,3,0)),IF(MID(U29,3,1)="0",VLOOKUP(LEFT(U29,2),NDCｴﾘｱ,2,0),_xlfn.CONCAT(VLOOKUP(LEFT(U29,2),NDCｴﾘｱ,2,0),"*")),VLOOKUP(LEFT(U29,3),NDCｴﾘｱ,2,0)))</f>
        <v>海洋学</v>
      </c>
      <c r="W29" s="223" t="str">
        <f>IF(X29="","",INDEX(収納場所内容ｴﾘｱ,MATCH(X29,ｻｲｽﾞ,0),2))</f>
        <v>文庫
新書</v>
      </c>
      <c r="X29" s="448" t="s">
        <v>2921</v>
      </c>
      <c r="Y29" s="105" t="s">
        <v>2916</v>
      </c>
      <c r="Z29" s="450"/>
      <c r="AA29" s="215" t="s">
        <v>2912</v>
      </c>
      <c r="AB29" s="117">
        <v>9784062579575</v>
      </c>
      <c r="AC29" s="232"/>
      <c r="AD29" s="118"/>
      <c r="AE29" s="237" t="str">
        <f>IF(AJ29="","",AJ29)</f>
        <v>杉山顕一</v>
      </c>
      <c r="AF29" s="238">
        <f>IF(AK29="","",AK29)</f>
        <v>43559</v>
      </c>
      <c r="AG29" s="238">
        <f>IF(AL29="","",AL29)</f>
        <v>43653</v>
      </c>
      <c r="AH29" s="62" t="str">
        <f>IF(AM29="","",AM29)</f>
        <v/>
      </c>
      <c r="AI29" s="139"/>
      <c r="AJ29" s="239" t="s">
        <v>2949</v>
      </c>
      <c r="AK29" s="236">
        <v>43559</v>
      </c>
      <c r="AL29" s="236">
        <v>43653</v>
      </c>
      <c r="AM29" s="140"/>
      <c r="AN29" s="239"/>
      <c r="AO29" s="236"/>
      <c r="AP29" s="236"/>
      <c r="AQ29" s="140"/>
      <c r="AR29" s="239"/>
      <c r="AS29" s="236"/>
      <c r="AT29" s="236"/>
      <c r="AU29" s="140"/>
      <c r="AV29" s="239"/>
      <c r="AW29" s="236"/>
      <c r="AX29" s="236"/>
      <c r="AY29" s="140"/>
    </row>
    <row r="30" spans="1:54" ht="63.75">
      <c r="A30" s="231" t="s">
        <v>649</v>
      </c>
      <c r="B30" s="232" t="s">
        <v>439</v>
      </c>
      <c r="C30" s="25" t="str">
        <f>IF(B30="","",INDEX(分野TBL,MATCH(B30,分野名称,0),1))</f>
        <v>14</v>
      </c>
      <c r="D30" s="25">
        <f>IF(E30="","",ROW())</f>
        <v>30</v>
      </c>
      <c r="E30" s="233" t="s">
        <v>1212</v>
      </c>
      <c r="F30" s="232"/>
      <c r="G30" s="233" t="s">
        <v>1179</v>
      </c>
      <c r="H30" s="232"/>
      <c r="I30" s="234"/>
      <c r="J30" s="234"/>
      <c r="K30" s="234" t="s">
        <v>1784</v>
      </c>
      <c r="L30" s="233" t="s">
        <v>643</v>
      </c>
      <c r="M30" s="233"/>
      <c r="N30" s="232"/>
      <c r="O30" s="233" t="s">
        <v>1180</v>
      </c>
      <c r="P30" s="233" t="s">
        <v>1183</v>
      </c>
      <c r="Q30" s="233"/>
      <c r="R30" s="236" t="s">
        <v>1182</v>
      </c>
      <c r="S30" s="236"/>
      <c r="T30" s="215">
        <v>2376</v>
      </c>
      <c r="U30" s="207" t="s">
        <v>1488</v>
      </c>
      <c r="V30" s="37" t="str">
        <f>IF(U30="","",IF(ISNA(VLOOKUP(LEFT(U30,3),NDCｴﾘｱ,3,0)),IF(MID(U30,3,1)="0",VLOOKUP(LEFT(U30,2),NDCｴﾘｱ,2,0),_xlfn.CONCAT(VLOOKUP(LEFT(U30,2),NDCｴﾘｱ,2,0),"*")),VLOOKUP(LEFT(U30,3),NDCｴﾘｱ,2,0)))</f>
        <v>地震学</v>
      </c>
      <c r="W30" s="223" t="str">
        <f>IF(X30="","",INDEX(収納場所内容ｴﾘｱ,MATCH(X30,ｻｲｽﾞ,0),2))</f>
        <v>Ａ５
版</v>
      </c>
      <c r="X30" s="116" t="s">
        <v>1498</v>
      </c>
      <c r="Y30" s="105" t="s">
        <v>1423</v>
      </c>
      <c r="Z30" s="262"/>
      <c r="AA30" s="215" t="s">
        <v>1424</v>
      </c>
      <c r="AB30" s="117" t="s">
        <v>1184</v>
      </c>
      <c r="AC30" s="232"/>
      <c r="AD30" s="118"/>
      <c r="AE30" s="237" t="str">
        <f>IF(AJ30="","",AJ30)</f>
        <v/>
      </c>
      <c r="AF30" s="238" t="str">
        <f>IF(AK30="","",AK30)</f>
        <v/>
      </c>
      <c r="AG30" s="238" t="str">
        <f>IF(AL30="","",AL30)</f>
        <v/>
      </c>
      <c r="AH30" s="62" t="str">
        <f>IF(AM30="","",AM30)</f>
        <v/>
      </c>
      <c r="AI30" s="139" t="s">
        <v>391</v>
      </c>
      <c r="AJ30" s="239"/>
      <c r="AK30" s="236"/>
      <c r="AL30" s="236"/>
      <c r="AM30" s="140"/>
      <c r="AN30" s="239"/>
      <c r="AO30" s="236"/>
      <c r="AP30" s="236"/>
      <c r="AQ30" s="140"/>
      <c r="AR30" s="239"/>
      <c r="AS30" s="236"/>
      <c r="AT30" s="236"/>
      <c r="AU30" s="140"/>
      <c r="AV30" s="239"/>
      <c r="AW30" s="236"/>
      <c r="AX30" s="236"/>
      <c r="AY30" s="140"/>
    </row>
    <row r="31" spans="1:54" ht="126.75">
      <c r="A31" s="231" t="s">
        <v>2819</v>
      </c>
      <c r="B31" s="232" t="s">
        <v>1504</v>
      </c>
      <c r="C31" s="25" t="str">
        <f>IF(B31="","",INDEX(分野TBL,MATCH(B31,分野名称,0),1))</f>
        <v>14</v>
      </c>
      <c r="D31" s="25">
        <f>IF(E31="","",ROW())</f>
        <v>31</v>
      </c>
      <c r="E31" s="233" t="s">
        <v>2820</v>
      </c>
      <c r="F31" s="232"/>
      <c r="G31" s="233" t="s">
        <v>2829</v>
      </c>
      <c r="H31" s="232"/>
      <c r="I31" s="234" t="s">
        <v>2832</v>
      </c>
      <c r="J31" s="234" t="s">
        <v>3518</v>
      </c>
      <c r="K31" s="234" t="s">
        <v>2830</v>
      </c>
      <c r="L31" s="233" t="s">
        <v>2831</v>
      </c>
      <c r="M31" s="233"/>
      <c r="N31" s="232"/>
      <c r="O31" s="235" t="s">
        <v>573</v>
      </c>
      <c r="P31" s="233"/>
      <c r="Q31" s="233"/>
      <c r="R31" s="236">
        <v>35628</v>
      </c>
      <c r="S31" s="236">
        <v>43622</v>
      </c>
      <c r="T31" s="215"/>
      <c r="U31" s="443">
        <v>454.64</v>
      </c>
      <c r="V31" s="37" t="str">
        <f>IF(U31="","",IF(ISNA(VLOOKUP(LEFT(U31,3),NDCｴﾘｱ,3,0)),IF(MID(U31,3,1)="0",VLOOKUP(LEFT(U31,2),NDCｴﾘｱ,2,0),_xlfn.CONCAT(VLOOKUP(LEFT(U31,2),NDCｴﾘｱ,2,0),"*")),VLOOKUP(LEFT(U31,3),NDCｴﾘｱ,2,0)))</f>
        <v>地形学</v>
      </c>
      <c r="W31" s="223" t="str">
        <f>IF(X31="","",INDEX(収納場所内容ｴﾘｱ,MATCH(X31,ｻｲｽﾞ,0),2))</f>
        <v>Ｂ６
版</v>
      </c>
      <c r="X31" s="116" t="s">
        <v>2828</v>
      </c>
      <c r="Y31" s="105">
        <v>230</v>
      </c>
      <c r="Z31" s="450"/>
      <c r="AA31" s="215">
        <v>20</v>
      </c>
      <c r="AB31" s="117">
        <v>9784478870532</v>
      </c>
      <c r="AC31" s="232"/>
      <c r="AD31" s="118"/>
      <c r="AE31" s="237" t="str">
        <f>IF(AJ31="","",AJ31)</f>
        <v/>
      </c>
      <c r="AF31" s="238" t="str">
        <f>IF(AK31="","",AK31)</f>
        <v/>
      </c>
      <c r="AG31" s="238" t="str">
        <f>IF(AL31="","",AL31)</f>
        <v/>
      </c>
      <c r="AH31" s="62" t="str">
        <f>IF(AM31="","",AM31)</f>
        <v/>
      </c>
      <c r="AI31" s="139"/>
      <c r="AJ31" s="239"/>
      <c r="AK31" s="236"/>
      <c r="AL31" s="236"/>
      <c r="AM31" s="140"/>
      <c r="AN31" s="239"/>
      <c r="AO31" s="236"/>
      <c r="AP31" s="236"/>
      <c r="AQ31" s="140"/>
      <c r="AR31" s="239"/>
      <c r="AS31" s="236"/>
      <c r="AT31" s="236"/>
      <c r="AU31" s="140"/>
      <c r="AV31" s="239"/>
      <c r="AW31" s="236"/>
      <c r="AX31" s="236"/>
      <c r="AY31" s="140"/>
    </row>
    <row r="32" spans="1:54" ht="74.25">
      <c r="A32" s="231" t="s">
        <v>23</v>
      </c>
      <c r="B32" s="232" t="s">
        <v>439</v>
      </c>
      <c r="C32" s="25" t="str">
        <f>IF(B32="","",INDEX(分野TBL,MATCH(B32,分野名称,0),1))</f>
        <v>14</v>
      </c>
      <c r="D32" s="25">
        <f>IF(E32="","",ROW())</f>
        <v>32</v>
      </c>
      <c r="E32" s="233" t="s">
        <v>16</v>
      </c>
      <c r="F32" s="232"/>
      <c r="G32" s="279" t="s">
        <v>17</v>
      </c>
      <c r="H32" s="232"/>
      <c r="I32" s="234"/>
      <c r="J32" s="234" t="s">
        <v>3442</v>
      </c>
      <c r="K32" s="234" t="s">
        <v>1452</v>
      </c>
      <c r="L32" s="233" t="s">
        <v>1381</v>
      </c>
      <c r="M32" s="233"/>
      <c r="N32" s="232"/>
      <c r="O32" s="233" t="s">
        <v>1382</v>
      </c>
      <c r="P32" s="233"/>
      <c r="Q32" s="233"/>
      <c r="R32" s="236">
        <v>42644</v>
      </c>
      <c r="S32" s="236"/>
      <c r="T32" s="215"/>
      <c r="U32" s="207" t="s">
        <v>1383</v>
      </c>
      <c r="V32" s="37" t="str">
        <f>IF(U32="","",IF(ISNA(VLOOKUP(LEFT(U32,3),NDCｴﾘｱ,3,0)),IF(MID(U32,3,1)="0",VLOOKUP(LEFT(U32,2),NDCｴﾘｱ,2,0),_xlfn.CONCAT(VLOOKUP(LEFT(U32,2),NDCｴﾘｱ,2,0),"*")),VLOOKUP(LEFT(U32,3),NDCｴﾘｱ,2,0)))</f>
        <v>土木力学､建設材料</v>
      </c>
      <c r="W32" s="223" t="str">
        <f>IF(X32="","",INDEX(収納場所内容ｴﾘｱ,MATCH(X32,ｻｲｽﾞ,0),2))</f>
        <v>Ａ５
版</v>
      </c>
      <c r="X32" s="116" t="s">
        <v>1328</v>
      </c>
      <c r="Y32" s="105" t="s">
        <v>119</v>
      </c>
      <c r="Z32" s="262"/>
      <c r="AA32" s="215" t="s">
        <v>98</v>
      </c>
      <c r="AB32" s="117">
        <v>9784873026305</v>
      </c>
      <c r="AC32" s="232"/>
      <c r="AD32" s="118"/>
      <c r="AE32" s="237" t="str">
        <f>IF(AJ32="","",AJ32)</f>
        <v>佐竹 誠</v>
      </c>
      <c r="AF32" s="238">
        <f>IF(AK32="","",AK32)</f>
        <v>43550</v>
      </c>
      <c r="AG32" s="238">
        <f>IF(AL32="","",AL32)</f>
        <v>43594</v>
      </c>
      <c r="AH32" s="62">
        <f>IF(AM32="","",AM32)</f>
        <v>43559</v>
      </c>
      <c r="AI32" s="139" t="s">
        <v>1162</v>
      </c>
      <c r="AJ32" s="239" t="s">
        <v>3558</v>
      </c>
      <c r="AK32" s="236">
        <v>43550</v>
      </c>
      <c r="AL32" s="236">
        <v>43594</v>
      </c>
      <c r="AM32" s="140">
        <v>43559</v>
      </c>
      <c r="AN32" s="239" t="s">
        <v>1744</v>
      </c>
      <c r="AO32" s="236">
        <v>43531</v>
      </c>
      <c r="AP32" s="236">
        <v>43559</v>
      </c>
      <c r="AQ32" s="140">
        <v>43550</v>
      </c>
      <c r="AR32" s="239"/>
      <c r="AS32" s="236"/>
      <c r="AT32" s="236"/>
      <c r="AU32" s="140"/>
      <c r="AV32" s="239"/>
      <c r="AW32" s="236"/>
      <c r="AX32" s="236"/>
      <c r="AY32" s="140"/>
    </row>
    <row r="33" spans="1:51" ht="176.25">
      <c r="A33" s="231" t="s">
        <v>985</v>
      </c>
      <c r="B33" s="232" t="s">
        <v>439</v>
      </c>
      <c r="C33" s="25" t="str">
        <f>IF(B33="","",INDEX(分野TBL,MATCH(B33,分野名称,0),1))</f>
        <v>14</v>
      </c>
      <c r="D33" s="25">
        <f>IF(E33="","",ROW())</f>
        <v>33</v>
      </c>
      <c r="E33" s="233" t="s">
        <v>597</v>
      </c>
      <c r="F33" s="232" t="s">
        <v>1134</v>
      </c>
      <c r="G33" s="106" t="s">
        <v>890</v>
      </c>
      <c r="H33" s="232"/>
      <c r="I33" s="234" t="s">
        <v>707</v>
      </c>
      <c r="J33" s="234" t="s">
        <v>3408</v>
      </c>
      <c r="K33" s="234"/>
      <c r="L33" s="233" t="s">
        <v>952</v>
      </c>
      <c r="M33" s="265" t="s">
        <v>3409</v>
      </c>
      <c r="N33" s="277"/>
      <c r="O33" s="233" t="s">
        <v>815</v>
      </c>
      <c r="P33" s="233"/>
      <c r="Q33" s="233"/>
      <c r="R33" s="236">
        <v>42444</v>
      </c>
      <c r="S33" s="236">
        <v>42444</v>
      </c>
      <c r="T33" s="215">
        <v>1300</v>
      </c>
      <c r="U33" s="209" t="s">
        <v>884</v>
      </c>
      <c r="V33" s="37" t="str">
        <f>IF(U33="","",IF(ISNA(VLOOKUP(LEFT(U33,3),NDCｴﾘｱ,3,0)),IF(MID(U33,3,1)="0",VLOOKUP(LEFT(U33,2),NDCｴﾘｱ,2,0),_xlfn.CONCAT(VLOOKUP(LEFT(U33,2),NDCｴﾘｱ,2,0),"*")),VLOOKUP(LEFT(U33,3),NDCｴﾘｱ,2,0)))</f>
        <v>海洋学</v>
      </c>
      <c r="W33" s="223" t="str">
        <f>IF(X33="","",INDEX(収納場所内容ｴﾘｱ,MATCH(X33,ｻｲｽﾞ,0),2))</f>
        <v>Ｂ６
版</v>
      </c>
      <c r="X33" s="126" t="s">
        <v>1329</v>
      </c>
      <c r="Y33" s="105" t="s">
        <v>885</v>
      </c>
      <c r="Z33" s="262"/>
      <c r="AA33" s="215" t="s">
        <v>1151</v>
      </c>
      <c r="AB33" s="134">
        <v>9784863452800</v>
      </c>
      <c r="AC33" s="232" t="s">
        <v>910</v>
      </c>
      <c r="AD33" s="127" t="s">
        <v>900</v>
      </c>
      <c r="AE33" s="237" t="str">
        <f>IF(AJ33="","",AJ33)</f>
        <v>龍野 廣道</v>
      </c>
      <c r="AF33" s="238">
        <f>IF(AK33="","",AK33)</f>
        <v>42768</v>
      </c>
      <c r="AG33" s="238">
        <f>IF(AL33="","",AL33)</f>
        <v>42796</v>
      </c>
      <c r="AH33" s="62">
        <f>IF(AM33="","",AM33)</f>
        <v>42796</v>
      </c>
      <c r="AI33" s="139" t="s">
        <v>122</v>
      </c>
      <c r="AJ33" s="239" t="s">
        <v>423</v>
      </c>
      <c r="AK33" s="236">
        <v>42768</v>
      </c>
      <c r="AL33" s="236">
        <v>42796</v>
      </c>
      <c r="AM33" s="140">
        <v>42796</v>
      </c>
      <c r="AN33" s="239"/>
      <c r="AO33" s="236"/>
      <c r="AP33" s="236"/>
      <c r="AQ33" s="140"/>
      <c r="AR33" s="239"/>
      <c r="AS33" s="236"/>
      <c r="AT33" s="236"/>
      <c r="AU33" s="140"/>
      <c r="AV33" s="239"/>
      <c r="AW33" s="236"/>
      <c r="AX33" s="236"/>
      <c r="AY33" s="140"/>
    </row>
    <row r="34" spans="1:51" ht="32.25">
      <c r="A34" s="231" t="s">
        <v>996</v>
      </c>
      <c r="B34" s="232" t="s">
        <v>964</v>
      </c>
      <c r="C34" s="25" t="str">
        <f>IF(B34="","",INDEX(分野TBL,MATCH(B34,分野名称,0),1))</f>
        <v>17</v>
      </c>
      <c r="D34" s="25">
        <f>IF(E34="","",ROW())</f>
        <v>34</v>
      </c>
      <c r="E34" s="233" t="s">
        <v>930</v>
      </c>
      <c r="F34" s="232"/>
      <c r="G34" s="233" t="s">
        <v>931</v>
      </c>
      <c r="H34" s="232"/>
      <c r="I34" s="234"/>
      <c r="J34" s="234" t="s">
        <v>1439</v>
      </c>
      <c r="K34" s="234"/>
      <c r="L34" s="233" t="s">
        <v>3046</v>
      </c>
      <c r="M34" s="233"/>
      <c r="N34" s="232"/>
      <c r="O34" s="233" t="s">
        <v>866</v>
      </c>
      <c r="P34" s="233"/>
      <c r="Q34" s="233"/>
      <c r="R34" s="275">
        <v>37636</v>
      </c>
      <c r="S34" s="236">
        <v>38183</v>
      </c>
      <c r="T34" s="215">
        <v>1600</v>
      </c>
      <c r="U34" s="207" t="s">
        <v>543</v>
      </c>
      <c r="V34" s="37" t="str">
        <f>IF(U34="","",IF(ISNA(VLOOKUP(LEFT(U34,3),NDCｴﾘｱ,3,0)),IF(MID(U34,3,1)="0",VLOOKUP(LEFT(U34,2),NDCｴﾘｱ,2,0),_xlfn.CONCAT(VLOOKUP(LEFT(U34,2),NDCｴﾘｱ,2,0),"*")),VLOOKUP(LEFT(U34,3),NDCｴﾘｱ,2,0)))</f>
        <v>無機化学</v>
      </c>
      <c r="W34" s="223" t="str">
        <f>IF(X34="","",INDEX(収納場所内容ｴﾘｱ,MATCH(X34,ｻｲｽﾞ,0),2))</f>
        <v>Ｂ６
版</v>
      </c>
      <c r="X34" s="119" t="s">
        <v>1329</v>
      </c>
      <c r="Y34" s="125" t="s">
        <v>544</v>
      </c>
      <c r="Z34" s="262"/>
      <c r="AA34" s="215" t="s">
        <v>1151</v>
      </c>
      <c r="AB34" s="117">
        <v>9784763194817</v>
      </c>
      <c r="AC34" s="232"/>
      <c r="AD34" s="118"/>
      <c r="AE34" s="237" t="str">
        <f>IF(AJ34="","",AJ34)</f>
        <v/>
      </c>
      <c r="AF34" s="238" t="str">
        <f>IF(AK34="","",AK34)</f>
        <v/>
      </c>
      <c r="AG34" s="238" t="str">
        <f>IF(AL34="","",AL34)</f>
        <v/>
      </c>
      <c r="AH34" s="62" t="str">
        <f>IF(AM34="","",AM34)</f>
        <v/>
      </c>
      <c r="AI34" s="139" t="s">
        <v>148</v>
      </c>
      <c r="AJ34" s="239"/>
      <c r="AK34" s="236"/>
      <c r="AL34" s="236"/>
      <c r="AM34" s="140"/>
      <c r="AN34" s="239"/>
      <c r="AO34" s="236"/>
      <c r="AP34" s="236"/>
      <c r="AQ34" s="140"/>
      <c r="AR34" s="239"/>
      <c r="AS34" s="236"/>
      <c r="AT34" s="236"/>
      <c r="AU34" s="140"/>
      <c r="AV34" s="239"/>
      <c r="AW34" s="236"/>
      <c r="AX34" s="236"/>
      <c r="AY34" s="140"/>
    </row>
    <row r="35" spans="1:51" ht="74.25">
      <c r="A35" s="231" t="s">
        <v>420</v>
      </c>
      <c r="B35" s="232" t="s">
        <v>964</v>
      </c>
      <c r="C35" s="25" t="str">
        <f>IF(B35="","",INDEX(分野TBL,MATCH(B35,分野名称,0),1))</f>
        <v>17</v>
      </c>
      <c r="D35" s="25">
        <f>IF(E35="","",ROW())</f>
        <v>35</v>
      </c>
      <c r="E35" s="233" t="s">
        <v>1086</v>
      </c>
      <c r="F35" s="232"/>
      <c r="G35" s="233"/>
      <c r="H35" s="232"/>
      <c r="I35" s="234"/>
      <c r="J35" s="234"/>
      <c r="K35" s="234" t="s">
        <v>3393</v>
      </c>
      <c r="L35" s="233" t="s">
        <v>3055</v>
      </c>
      <c r="M35" s="233"/>
      <c r="N35" s="232" t="s">
        <v>860</v>
      </c>
      <c r="O35" s="233" t="s">
        <v>861</v>
      </c>
      <c r="P35" s="233"/>
      <c r="Q35" s="233"/>
      <c r="R35" s="236">
        <v>38758</v>
      </c>
      <c r="S35" s="236">
        <v>40620</v>
      </c>
      <c r="T35" s="215">
        <v>3200</v>
      </c>
      <c r="U35" s="207" t="s">
        <v>536</v>
      </c>
      <c r="V35" s="37" t="str">
        <f>IF(U35="","",IF(ISNA(VLOOKUP(LEFT(U35,3),NDCｴﾘｱ,3,0)),IF(MID(U35,3,1)="0",VLOOKUP(LEFT(U35,2),NDCｴﾘｱ,2,0),_xlfn.CONCAT(VLOOKUP(LEFT(U35,2),NDCｴﾘｱ,2,0),"*")),VLOOKUP(LEFT(U35,3),NDCｴﾘｱ,2,0)))</f>
        <v>技術､工学論文･評論･講演集</v>
      </c>
      <c r="W35" s="223" t="str">
        <f>IF(X35="","",INDEX(収納場所内容ｴﾘｱ,MATCH(X35,ｻｲｽﾞ,0),2))</f>
        <v>Ａ５
版</v>
      </c>
      <c r="X35" s="119" t="s">
        <v>1328</v>
      </c>
      <c r="Y35" s="125" t="s">
        <v>537</v>
      </c>
      <c r="Z35" s="262"/>
      <c r="AA35" s="215" t="s">
        <v>98</v>
      </c>
      <c r="AB35" s="117">
        <v>9784274500657</v>
      </c>
      <c r="AC35" s="232"/>
      <c r="AD35" s="118"/>
      <c r="AE35" s="237" t="str">
        <f>IF(AJ35="","",AJ35)</f>
        <v/>
      </c>
      <c r="AF35" s="238" t="str">
        <f>IF(AK35="","",AK35)</f>
        <v/>
      </c>
      <c r="AG35" s="238" t="str">
        <f>IF(AL35="","",AL35)</f>
        <v/>
      </c>
      <c r="AH35" s="62" t="str">
        <f>IF(AM35="","",AM35)</f>
        <v/>
      </c>
      <c r="AI35" s="139" t="s">
        <v>145</v>
      </c>
      <c r="AJ35" s="239"/>
      <c r="AK35" s="236"/>
      <c r="AL35" s="236"/>
      <c r="AM35" s="140"/>
      <c r="AN35" s="239"/>
      <c r="AO35" s="236"/>
      <c r="AP35" s="236"/>
      <c r="AQ35" s="140"/>
      <c r="AR35" s="239"/>
      <c r="AS35" s="236"/>
      <c r="AT35" s="236"/>
      <c r="AU35" s="140"/>
      <c r="AV35" s="239"/>
      <c r="AW35" s="236"/>
      <c r="AX35" s="236"/>
      <c r="AY35" s="140"/>
    </row>
    <row r="36" spans="1:51" ht="116.25">
      <c r="A36" s="231" t="s">
        <v>411</v>
      </c>
      <c r="B36" s="232" t="s">
        <v>964</v>
      </c>
      <c r="C36" s="25" t="str">
        <f>IF(B36="","",INDEX(分野TBL,MATCH(B36,分野名称,0),1))</f>
        <v>17</v>
      </c>
      <c r="D36" s="25">
        <f>IF(E36="","",ROW())</f>
        <v>36</v>
      </c>
      <c r="E36" s="233" t="s">
        <v>925</v>
      </c>
      <c r="F36" s="232"/>
      <c r="G36" s="233" t="s">
        <v>926</v>
      </c>
      <c r="H36" s="232"/>
      <c r="I36" s="234"/>
      <c r="J36" s="234" t="s">
        <v>501</v>
      </c>
      <c r="K36" s="234"/>
      <c r="L36" s="233" t="s">
        <v>3039</v>
      </c>
      <c r="M36" s="233"/>
      <c r="N36" s="232" t="s">
        <v>857</v>
      </c>
      <c r="O36" s="233" t="s">
        <v>858</v>
      </c>
      <c r="P36" s="233"/>
      <c r="Q36" s="233"/>
      <c r="R36" s="236">
        <v>35784</v>
      </c>
      <c r="S36" s="236">
        <v>35784</v>
      </c>
      <c r="T36" s="215">
        <v>2600</v>
      </c>
      <c r="U36" s="207" t="s">
        <v>490</v>
      </c>
      <c r="V36" s="37" t="str">
        <f>IF(U36="","",IF(ISNA(VLOOKUP(LEFT(U36,3),NDCｴﾘｱ,3,0)),IF(MID(U36,3,1)="0",VLOOKUP(LEFT(U36,2),NDCｴﾘｱ,2,0),_xlfn.CONCAT(VLOOKUP(LEFT(U36,2),NDCｴﾘｱ,2,0),"*")),VLOOKUP(LEFT(U36,3),NDCｴﾘｱ,2,0)))</f>
        <v>環境工学､公害</v>
      </c>
      <c r="W36" s="223" t="str">
        <f>IF(X36="","",INDEX(収納場所内容ｴﾘｱ,MATCH(X36,ｻｲｽﾞ,0),2))</f>
        <v>Ａ５
版</v>
      </c>
      <c r="X36" s="116" t="s">
        <v>1328</v>
      </c>
      <c r="Y36" s="105" t="s">
        <v>491</v>
      </c>
      <c r="Z36" s="262">
        <v>15.5</v>
      </c>
      <c r="AA36" s="215">
        <v>21.5</v>
      </c>
      <c r="AB36" s="117">
        <v>9784794963376</v>
      </c>
      <c r="AC36" s="232"/>
      <c r="AD36" s="118"/>
      <c r="AE36" s="237" t="str">
        <f>IF(AJ36="","",AJ36)</f>
        <v>黒川康三</v>
      </c>
      <c r="AF36" s="238">
        <f>IF(AK36="","",AK36)</f>
        <v>43286</v>
      </c>
      <c r="AG36" s="238">
        <f>IF(AL36="","",AL36)</f>
        <v>43314</v>
      </c>
      <c r="AH36" s="62">
        <f>IF(AM36="","",AM36)</f>
        <v>43678</v>
      </c>
      <c r="AI36" s="139" t="s">
        <v>141</v>
      </c>
      <c r="AJ36" s="239" t="s">
        <v>1851</v>
      </c>
      <c r="AK36" s="236">
        <v>43286</v>
      </c>
      <c r="AL36" s="236">
        <v>43314</v>
      </c>
      <c r="AM36" s="140">
        <v>43678</v>
      </c>
      <c r="AN36" s="239"/>
      <c r="AO36" s="236"/>
      <c r="AP36" s="236"/>
      <c r="AQ36" s="140"/>
      <c r="AR36" s="239"/>
      <c r="AS36" s="236"/>
      <c r="AT36" s="236"/>
      <c r="AU36" s="140"/>
      <c r="AV36" s="239"/>
      <c r="AW36" s="236"/>
      <c r="AX36" s="236"/>
      <c r="AY36" s="140"/>
    </row>
    <row r="37" spans="1:51" ht="41.25">
      <c r="A37" s="231" t="s">
        <v>1318</v>
      </c>
      <c r="B37" s="232" t="s">
        <v>964</v>
      </c>
      <c r="C37" s="25" t="str">
        <f>IF(B37="","",INDEX(分野TBL,MATCH(B37,分野名称,0),1))</f>
        <v>17</v>
      </c>
      <c r="D37" s="25">
        <f>IF(E37="","",ROW())</f>
        <v>37</v>
      </c>
      <c r="E37" s="233" t="s">
        <v>619</v>
      </c>
      <c r="F37" s="232"/>
      <c r="G37" s="233" t="s">
        <v>626</v>
      </c>
      <c r="H37" s="232"/>
      <c r="I37" s="234"/>
      <c r="J37" s="234" t="s">
        <v>1418</v>
      </c>
      <c r="K37" s="234" t="s">
        <v>1418</v>
      </c>
      <c r="L37" s="233" t="s">
        <v>621</v>
      </c>
      <c r="M37" s="233"/>
      <c r="N37" s="232"/>
      <c r="O37" s="233" t="s">
        <v>622</v>
      </c>
      <c r="P37" s="235" t="s">
        <v>1302</v>
      </c>
      <c r="Q37" s="233" t="s">
        <v>1307</v>
      </c>
      <c r="R37" s="236">
        <v>38073</v>
      </c>
      <c r="S37" s="236"/>
      <c r="T37" s="215" t="s">
        <v>1143</v>
      </c>
      <c r="U37" s="208" t="s">
        <v>1473</v>
      </c>
      <c r="V37" s="37" t="str">
        <f>IF(U37="","",IF(ISNA(VLOOKUP(LEFT(U37,3),NDCｴﾘｱ,3,0)),IF(MID(U37,3,1)="0",VLOOKUP(LEFT(U37,2),NDCｴﾘｱ,2,0),_xlfn.CONCAT(VLOOKUP(LEFT(U37,2),NDCｴﾘｱ,2,0),"*")),VLOOKUP(LEFT(U37,3),NDCｴﾘｱ,2,0)))</f>
        <v>環境工学､公害</v>
      </c>
      <c r="W37" s="223" t="str">
        <f>IF(X37="","",INDEX(収納場所内容ｴﾘｱ,MATCH(X37,ｻｲｽﾞ,0),2))</f>
        <v>大版
変形</v>
      </c>
      <c r="X37" s="116" t="s">
        <v>1267</v>
      </c>
      <c r="Y37" s="105" t="s">
        <v>794</v>
      </c>
      <c r="Z37" s="262">
        <v>20.7</v>
      </c>
      <c r="AA37" s="215">
        <v>29.5</v>
      </c>
      <c r="AB37" s="117"/>
      <c r="AC37" s="232"/>
      <c r="AD37" s="118"/>
      <c r="AE37" s="237" t="str">
        <f>IF(AJ37="","",AJ37)</f>
        <v>下田俊享</v>
      </c>
      <c r="AF37" s="238">
        <f>IF(AK37="","",AK37)</f>
        <v>43776</v>
      </c>
      <c r="AG37" s="238" t="str">
        <f>IF(AL37="","",AL37)</f>
        <v/>
      </c>
      <c r="AH37" s="62" t="str">
        <f>IF(AM37="","",AM37)</f>
        <v/>
      </c>
      <c r="AI37" s="139" t="s">
        <v>722</v>
      </c>
      <c r="AJ37" s="239" t="s">
        <v>3571</v>
      </c>
      <c r="AK37" s="236">
        <v>43776</v>
      </c>
      <c r="AL37" s="236"/>
      <c r="AM37" s="140"/>
      <c r="AN37" s="239"/>
      <c r="AO37" s="236"/>
      <c r="AP37" s="236"/>
      <c r="AQ37" s="140"/>
      <c r="AR37" s="239"/>
      <c r="AS37" s="236"/>
      <c r="AT37" s="236"/>
      <c r="AU37" s="140"/>
      <c r="AV37" s="239"/>
      <c r="AW37" s="236"/>
      <c r="AX37" s="236"/>
      <c r="AY37" s="140"/>
    </row>
    <row r="38" spans="1:51" ht="41.25">
      <c r="A38" s="231" t="s">
        <v>1316</v>
      </c>
      <c r="B38" s="232" t="s">
        <v>964</v>
      </c>
      <c r="C38" s="25" t="str">
        <f>IF(B38="","",INDEX(分野TBL,MATCH(B38,分野名称,0),1))</f>
        <v>17</v>
      </c>
      <c r="D38" s="25">
        <f>IF(E38="","",ROW())</f>
        <v>38</v>
      </c>
      <c r="E38" s="233" t="s">
        <v>619</v>
      </c>
      <c r="F38" s="232"/>
      <c r="G38" s="233" t="s">
        <v>623</v>
      </c>
      <c r="H38" s="232"/>
      <c r="I38" s="234"/>
      <c r="J38" s="234" t="s">
        <v>1418</v>
      </c>
      <c r="K38" s="234" t="s">
        <v>1418</v>
      </c>
      <c r="L38" s="233" t="s">
        <v>621</v>
      </c>
      <c r="M38" s="233"/>
      <c r="N38" s="232"/>
      <c r="O38" s="233" t="s">
        <v>622</v>
      </c>
      <c r="P38" s="235" t="s">
        <v>1302</v>
      </c>
      <c r="Q38" s="233" t="s">
        <v>1306</v>
      </c>
      <c r="R38" s="236">
        <v>38433</v>
      </c>
      <c r="S38" s="236"/>
      <c r="T38" s="215" t="s">
        <v>1143</v>
      </c>
      <c r="U38" s="207" t="s">
        <v>1473</v>
      </c>
      <c r="V38" s="37" t="str">
        <f>IF(U38="","",IF(ISNA(VLOOKUP(LEFT(U38,3),NDCｴﾘｱ,3,0)),IF(MID(U38,3,1)="0",VLOOKUP(LEFT(U38,2),NDCｴﾘｱ,2,0),_xlfn.CONCAT(VLOOKUP(LEFT(U38,2),NDCｴﾘｱ,2,0),"*")),VLOOKUP(LEFT(U38,3),NDCｴﾘｱ,2,0)))</f>
        <v>環境工学､公害</v>
      </c>
      <c r="W38" s="223" t="str">
        <f>IF(X38="","",INDEX(収納場所内容ｴﾘｱ,MATCH(X38,ｻｲｽﾞ,0),2))</f>
        <v>大版
変形</v>
      </c>
      <c r="X38" s="116" t="s">
        <v>1267</v>
      </c>
      <c r="Y38" s="105"/>
      <c r="Z38" s="262">
        <v>20.7</v>
      </c>
      <c r="AA38" s="215">
        <v>29.5</v>
      </c>
      <c r="AB38" s="117"/>
      <c r="AC38" s="232"/>
      <c r="AD38" s="118"/>
      <c r="AE38" s="237" t="str">
        <f>IF(AJ38="","",AJ38)</f>
        <v>下田俊享</v>
      </c>
      <c r="AF38" s="238">
        <f>IF(AK38="","",AK38)</f>
        <v>43741</v>
      </c>
      <c r="AG38" s="238" t="str">
        <f>IF(AL38="","",AL38)</f>
        <v>？</v>
      </c>
      <c r="AH38" s="62">
        <f>IF(AM38="","",AM38)</f>
        <v>43776</v>
      </c>
      <c r="AI38" s="139" t="s">
        <v>721</v>
      </c>
      <c r="AJ38" s="239" t="s">
        <v>3571</v>
      </c>
      <c r="AK38" s="236">
        <v>43741</v>
      </c>
      <c r="AL38" s="236" t="s">
        <v>3564</v>
      </c>
      <c r="AM38" s="140">
        <v>43776</v>
      </c>
      <c r="AN38" s="239"/>
      <c r="AO38" s="236"/>
      <c r="AP38" s="236"/>
      <c r="AQ38" s="140"/>
      <c r="AR38" s="239"/>
      <c r="AS38" s="236"/>
      <c r="AT38" s="236"/>
      <c r="AU38" s="140"/>
      <c r="AV38" s="239"/>
      <c r="AW38" s="236"/>
      <c r="AX38" s="236"/>
      <c r="AY38" s="140"/>
    </row>
    <row r="39" spans="1:51" ht="41.25">
      <c r="A39" s="231" t="s">
        <v>1320</v>
      </c>
      <c r="B39" s="232" t="s">
        <v>964</v>
      </c>
      <c r="C39" s="25" t="str">
        <f>IF(B39="","",INDEX(分野TBL,MATCH(B39,分野名称,0),1))</f>
        <v>17</v>
      </c>
      <c r="D39" s="25">
        <f>IF(E39="","",ROW())</f>
        <v>39</v>
      </c>
      <c r="E39" s="233" t="s">
        <v>619</v>
      </c>
      <c r="F39" s="232"/>
      <c r="G39" s="233" t="s">
        <v>708</v>
      </c>
      <c r="H39" s="232"/>
      <c r="I39" s="234"/>
      <c r="J39" s="234" t="s">
        <v>1418</v>
      </c>
      <c r="K39" s="234" t="s">
        <v>1418</v>
      </c>
      <c r="L39" s="233" t="s">
        <v>621</v>
      </c>
      <c r="M39" s="233"/>
      <c r="N39" s="232"/>
      <c r="O39" s="233" t="s">
        <v>622</v>
      </c>
      <c r="P39" s="235" t="s">
        <v>1302</v>
      </c>
      <c r="Q39" s="233" t="s">
        <v>1308</v>
      </c>
      <c r="R39" s="236">
        <v>38788</v>
      </c>
      <c r="S39" s="236"/>
      <c r="T39" s="215" t="s">
        <v>1143</v>
      </c>
      <c r="U39" s="207" t="s">
        <v>1473</v>
      </c>
      <c r="V39" s="37" t="str">
        <f>IF(U39="","",IF(ISNA(VLOOKUP(LEFT(U39,3),NDCｴﾘｱ,3,0)),IF(MID(U39,3,1)="0",VLOOKUP(LEFT(U39,2),NDCｴﾘｱ,2,0),_xlfn.CONCAT(VLOOKUP(LEFT(U39,2),NDCｴﾘｱ,2,0),"*")),VLOOKUP(LEFT(U39,3),NDCｴﾘｱ,2,0)))</f>
        <v>環境工学､公害</v>
      </c>
      <c r="W39" s="223" t="str">
        <f>IF(X39="","",INDEX(収納場所内容ｴﾘｱ,MATCH(X39,ｻｲｽﾞ,0),2))</f>
        <v>大版
変形</v>
      </c>
      <c r="X39" s="116" t="s">
        <v>1267</v>
      </c>
      <c r="Y39" s="105"/>
      <c r="Z39" s="262">
        <v>20.7</v>
      </c>
      <c r="AA39" s="215">
        <v>29.5</v>
      </c>
      <c r="AB39" s="117"/>
      <c r="AC39" s="232"/>
      <c r="AD39" s="118"/>
      <c r="AE39" s="237" t="str">
        <f>IF(AJ39="","",AJ39)</f>
        <v/>
      </c>
      <c r="AF39" s="238" t="str">
        <f>IF(AK39="","",AK39)</f>
        <v/>
      </c>
      <c r="AG39" s="238" t="str">
        <f>IF(AL39="","",AL39)</f>
        <v/>
      </c>
      <c r="AH39" s="62" t="str">
        <f>IF(AM39="","",AM39)</f>
        <v/>
      </c>
      <c r="AI39" s="139" t="s">
        <v>723</v>
      </c>
      <c r="AJ39" s="239"/>
      <c r="AK39" s="236"/>
      <c r="AL39" s="236"/>
      <c r="AM39" s="140"/>
      <c r="AN39" s="239"/>
      <c r="AO39" s="236"/>
      <c r="AP39" s="236"/>
      <c r="AQ39" s="140"/>
      <c r="AR39" s="239"/>
      <c r="AS39" s="236"/>
      <c r="AT39" s="236"/>
      <c r="AU39" s="140"/>
      <c r="AV39" s="239"/>
      <c r="AW39" s="236"/>
      <c r="AX39" s="236"/>
      <c r="AY39" s="140"/>
    </row>
    <row r="40" spans="1:51" ht="41.25">
      <c r="A40" s="231" t="s">
        <v>1310</v>
      </c>
      <c r="B40" s="232" t="s">
        <v>964</v>
      </c>
      <c r="C40" s="25" t="str">
        <f>IF(B40="","",INDEX(分野TBL,MATCH(B40,分野名称,0),1))</f>
        <v>17</v>
      </c>
      <c r="D40" s="25">
        <f>IF(E40="","",ROW())</f>
        <v>40</v>
      </c>
      <c r="E40" s="233" t="s">
        <v>619</v>
      </c>
      <c r="F40" s="232"/>
      <c r="G40" s="233" t="s">
        <v>620</v>
      </c>
      <c r="H40" s="232"/>
      <c r="I40" s="234"/>
      <c r="J40" s="234" t="s">
        <v>1418</v>
      </c>
      <c r="K40" s="234" t="s">
        <v>1418</v>
      </c>
      <c r="L40" s="233" t="s">
        <v>621</v>
      </c>
      <c r="M40" s="233"/>
      <c r="N40" s="232"/>
      <c r="O40" s="233" t="s">
        <v>622</v>
      </c>
      <c r="P40" s="235" t="s">
        <v>1302</v>
      </c>
      <c r="Q40" s="233" t="s">
        <v>1303</v>
      </c>
      <c r="R40" s="236">
        <v>40219</v>
      </c>
      <c r="S40" s="236"/>
      <c r="T40" s="215" t="s">
        <v>1143</v>
      </c>
      <c r="U40" s="207" t="s">
        <v>1473</v>
      </c>
      <c r="V40" s="37" t="str">
        <f>IF(U40="","",IF(ISNA(VLOOKUP(LEFT(U40,3),NDCｴﾘｱ,3,0)),IF(MID(U40,3,1)="0",VLOOKUP(LEFT(U40,2),NDCｴﾘｱ,2,0),_xlfn.CONCAT(VLOOKUP(LEFT(U40,2),NDCｴﾘｱ,2,0),"*")),VLOOKUP(LEFT(U40,3),NDCｴﾘｱ,2,0)))</f>
        <v>環境工学､公害</v>
      </c>
      <c r="W40" s="223" t="str">
        <f>IF(X40="","",INDEX(収納場所内容ｴﾘｱ,MATCH(X40,ｻｲｽﾞ,0),2))</f>
        <v>大版
変形</v>
      </c>
      <c r="X40" s="116" t="s">
        <v>1267</v>
      </c>
      <c r="Y40" s="105" t="s">
        <v>794</v>
      </c>
      <c r="Z40" s="262">
        <v>20.7</v>
      </c>
      <c r="AA40" s="215">
        <v>29.5</v>
      </c>
      <c r="AB40" s="117"/>
      <c r="AC40" s="232"/>
      <c r="AD40" s="118"/>
      <c r="AE40" s="237" t="str">
        <f>IF(AJ40="","",AJ40)</f>
        <v>下田俊享</v>
      </c>
      <c r="AF40" s="238">
        <f>IF(AK40="","",AK40)</f>
        <v>43776</v>
      </c>
      <c r="AG40" s="238" t="str">
        <f>IF(AL40="","",AL40)</f>
        <v/>
      </c>
      <c r="AH40" s="62" t="str">
        <f>IF(AM40="","",AM40)</f>
        <v/>
      </c>
      <c r="AI40" s="139" t="s">
        <v>719</v>
      </c>
      <c r="AJ40" s="239" t="s">
        <v>3571</v>
      </c>
      <c r="AK40" s="236">
        <v>43776</v>
      </c>
      <c r="AL40" s="236"/>
      <c r="AM40" s="140"/>
      <c r="AN40" s="239"/>
      <c r="AO40" s="236"/>
      <c r="AP40" s="236"/>
      <c r="AQ40" s="140"/>
      <c r="AR40" s="239"/>
      <c r="AS40" s="236"/>
      <c r="AT40" s="236"/>
      <c r="AU40" s="140"/>
      <c r="AV40" s="239"/>
      <c r="AW40" s="236"/>
      <c r="AX40" s="236"/>
      <c r="AY40" s="140"/>
    </row>
    <row r="41" spans="1:51" ht="41.25">
      <c r="A41" s="231" t="s">
        <v>1312</v>
      </c>
      <c r="B41" s="232" t="s">
        <v>964</v>
      </c>
      <c r="C41" s="25" t="str">
        <f>IF(B41="","",INDEX(分野TBL,MATCH(B41,分野名称,0),1))</f>
        <v>17</v>
      </c>
      <c r="D41" s="25">
        <f>IF(E41="","",ROW())</f>
        <v>41</v>
      </c>
      <c r="E41" s="233" t="s">
        <v>619</v>
      </c>
      <c r="F41" s="232"/>
      <c r="G41" s="233" t="s">
        <v>709</v>
      </c>
      <c r="H41" s="232"/>
      <c r="I41" s="234"/>
      <c r="J41" s="234" t="s">
        <v>1418</v>
      </c>
      <c r="K41" s="234" t="s">
        <v>1418</v>
      </c>
      <c r="L41" s="233" t="s">
        <v>621</v>
      </c>
      <c r="M41" s="233"/>
      <c r="N41" s="232"/>
      <c r="O41" s="233" t="s">
        <v>622</v>
      </c>
      <c r="P41" s="235" t="s">
        <v>1302</v>
      </c>
      <c r="Q41" s="233" t="s">
        <v>1304</v>
      </c>
      <c r="R41" s="236">
        <v>40961</v>
      </c>
      <c r="S41" s="236"/>
      <c r="T41" s="215" t="s">
        <v>1143</v>
      </c>
      <c r="U41" s="207" t="s">
        <v>1473</v>
      </c>
      <c r="V41" s="37" t="str">
        <f>IF(U41="","",IF(ISNA(VLOOKUP(LEFT(U41,3),NDCｴﾘｱ,3,0)),IF(MID(U41,3,1)="0",VLOOKUP(LEFT(U41,2),NDCｴﾘｱ,2,0),_xlfn.CONCAT(VLOOKUP(LEFT(U41,2),NDCｴﾘｱ,2,0),"*")),VLOOKUP(LEFT(U41,3),NDCｴﾘｱ,2,0)))</f>
        <v>環境工学､公害</v>
      </c>
      <c r="W41" s="223" t="str">
        <f>IF(X41="","",INDEX(収納場所内容ｴﾘｱ,MATCH(X41,ｻｲｽﾞ,0),2))</f>
        <v>大版
変形</v>
      </c>
      <c r="X41" s="116" t="s">
        <v>1267</v>
      </c>
      <c r="Y41" s="105" t="s">
        <v>1500</v>
      </c>
      <c r="Z41" s="262">
        <v>20.7</v>
      </c>
      <c r="AA41" s="215">
        <v>29.5</v>
      </c>
      <c r="AB41" s="117"/>
      <c r="AC41" s="232"/>
      <c r="AD41" s="118"/>
      <c r="AE41" s="237" t="str">
        <f>IF(AJ41="","",AJ41)</f>
        <v/>
      </c>
      <c r="AF41" s="238" t="str">
        <f>IF(AK41="","",AK41)</f>
        <v/>
      </c>
      <c r="AG41" s="238" t="str">
        <f>IF(AL41="","",AL41)</f>
        <v/>
      </c>
      <c r="AH41" s="62" t="str">
        <f>IF(AM41="","",AM41)</f>
        <v/>
      </c>
      <c r="AI41" s="139" t="s">
        <v>720</v>
      </c>
      <c r="AJ41" s="239"/>
      <c r="AK41" s="236"/>
      <c r="AL41" s="236"/>
      <c r="AM41" s="140"/>
      <c r="AN41" s="239"/>
      <c r="AO41" s="236"/>
      <c r="AP41" s="236"/>
      <c r="AQ41" s="140"/>
      <c r="AR41" s="239"/>
      <c r="AS41" s="236"/>
      <c r="AT41" s="236"/>
      <c r="AU41" s="140"/>
      <c r="AV41" s="239"/>
      <c r="AW41" s="236"/>
      <c r="AX41" s="236"/>
      <c r="AY41" s="140"/>
    </row>
    <row r="42" spans="1:51" ht="41.25">
      <c r="A42" s="231" t="s">
        <v>1314</v>
      </c>
      <c r="B42" s="232" t="s">
        <v>964</v>
      </c>
      <c r="C42" s="25" t="str">
        <f>IF(B42="","",INDEX(分野TBL,MATCH(B42,分野名称,0),1))</f>
        <v>17</v>
      </c>
      <c r="D42" s="25">
        <f>IF(E42="","",ROW())</f>
        <v>42</v>
      </c>
      <c r="E42" s="233" t="s">
        <v>619</v>
      </c>
      <c r="F42" s="232"/>
      <c r="G42" s="233" t="s">
        <v>1269</v>
      </c>
      <c r="H42" s="232"/>
      <c r="I42" s="234"/>
      <c r="J42" s="234" t="s">
        <v>1418</v>
      </c>
      <c r="K42" s="234" t="s">
        <v>1418</v>
      </c>
      <c r="L42" s="233" t="s">
        <v>621</v>
      </c>
      <c r="M42" s="233"/>
      <c r="N42" s="232"/>
      <c r="O42" s="233" t="s">
        <v>622</v>
      </c>
      <c r="P42" s="235" t="s">
        <v>1302</v>
      </c>
      <c r="Q42" s="233" t="s">
        <v>1305</v>
      </c>
      <c r="R42" s="236">
        <v>42422</v>
      </c>
      <c r="S42" s="236"/>
      <c r="T42" s="215" t="s">
        <v>1143</v>
      </c>
      <c r="U42" s="207" t="s">
        <v>1473</v>
      </c>
      <c r="V42" s="37" t="str">
        <f>IF(U42="","",IF(ISNA(VLOOKUP(LEFT(U42,3),NDCｴﾘｱ,3,0)),IF(MID(U42,3,1)="0",VLOOKUP(LEFT(U42,2),NDCｴﾘｱ,2,0),_xlfn.CONCAT(VLOOKUP(LEFT(U42,2),NDCｴﾘｱ,2,0),"*")),VLOOKUP(LEFT(U42,3),NDCｴﾘｱ,2,0)))</f>
        <v>環境工学､公害</v>
      </c>
      <c r="W42" s="223" t="str">
        <f>IF(X42="","",INDEX(収納場所内容ｴﾘｱ,MATCH(X42,ｻｲｽﾞ,0),2))</f>
        <v>大版
変形</v>
      </c>
      <c r="X42" s="116" t="s">
        <v>1267</v>
      </c>
      <c r="Y42" s="105"/>
      <c r="Z42" s="262">
        <v>20.7</v>
      </c>
      <c r="AA42" s="215">
        <v>29.5</v>
      </c>
      <c r="AB42" s="117"/>
      <c r="AC42" s="232"/>
      <c r="AD42" s="118"/>
      <c r="AE42" s="237" t="str">
        <f>IF(AJ42="","",AJ42)</f>
        <v/>
      </c>
      <c r="AF42" s="238" t="str">
        <f>IF(AK42="","",AK42)</f>
        <v/>
      </c>
      <c r="AG42" s="238" t="str">
        <f>IF(AL42="","",AL42)</f>
        <v/>
      </c>
      <c r="AH42" s="62" t="str">
        <f>IF(AM42="","",AM42)</f>
        <v/>
      </c>
      <c r="AI42" s="139" t="s">
        <v>720</v>
      </c>
      <c r="AJ42" s="239"/>
      <c r="AK42" s="236"/>
      <c r="AL42" s="236"/>
      <c r="AM42" s="140"/>
      <c r="AN42" s="239"/>
      <c r="AO42" s="236"/>
      <c r="AP42" s="236"/>
      <c r="AQ42" s="140"/>
      <c r="AR42" s="239"/>
      <c r="AS42" s="236"/>
      <c r="AT42" s="236"/>
      <c r="AU42" s="140"/>
      <c r="AV42" s="239"/>
      <c r="AW42" s="236"/>
      <c r="AX42" s="236"/>
      <c r="AY42" s="140"/>
    </row>
    <row r="43" spans="1:51" ht="105.75">
      <c r="A43" s="231" t="s">
        <v>390</v>
      </c>
      <c r="B43" s="232" t="s">
        <v>964</v>
      </c>
      <c r="C43" s="25" t="str">
        <f>IF(B43="","",INDEX(分野TBL,MATCH(B43,分野名称,0),1))</f>
        <v>17</v>
      </c>
      <c r="D43" s="25">
        <f>IF(E43="","",ROW())</f>
        <v>43</v>
      </c>
      <c r="E43" s="233" t="s">
        <v>1128</v>
      </c>
      <c r="F43" s="232"/>
      <c r="G43" s="233"/>
      <c r="H43" s="232"/>
      <c r="I43" s="234"/>
      <c r="J43" s="234"/>
      <c r="K43" s="234" t="s">
        <v>3327</v>
      </c>
      <c r="L43" s="233" t="s">
        <v>1129</v>
      </c>
      <c r="M43" s="233" t="s">
        <v>1130</v>
      </c>
      <c r="N43" s="232"/>
      <c r="O43" s="233" t="s">
        <v>1131</v>
      </c>
      <c r="P43" s="233" t="s">
        <v>1132</v>
      </c>
      <c r="Q43" s="233" t="s">
        <v>1133</v>
      </c>
      <c r="R43" s="236">
        <v>39736</v>
      </c>
      <c r="S43" s="236">
        <v>39736</v>
      </c>
      <c r="T43" s="215">
        <v>3800</v>
      </c>
      <c r="U43" s="207" t="s">
        <v>118</v>
      </c>
      <c r="V43" s="37" t="str">
        <f>IF(U43="","",IF(ISNA(VLOOKUP(LEFT(U43,3),NDCｴﾘｱ,3,0)),IF(MID(U43,3,1)="0",VLOOKUP(LEFT(U43,2),NDCｴﾘｱ,2,0),_xlfn.CONCAT(VLOOKUP(LEFT(U43,2),NDCｴﾘｱ,2,0),"*")),VLOOKUP(LEFT(U43,3),NDCｴﾘｱ,2,0)))</f>
        <v>造園</v>
      </c>
      <c r="W43" s="223" t="str">
        <f>IF(X43="","",INDEX(収納場所内容ｴﾘｱ,MATCH(X43,ｻｲｽﾞ,0),2))</f>
        <v>Ａ５
版</v>
      </c>
      <c r="X43" s="116" t="s">
        <v>1328</v>
      </c>
      <c r="Y43" s="105" t="s">
        <v>119</v>
      </c>
      <c r="Z43" s="262"/>
      <c r="AA43" s="215" t="s">
        <v>1149</v>
      </c>
      <c r="AB43" s="117">
        <v>9784772241038</v>
      </c>
      <c r="AC43" s="232"/>
      <c r="AD43" s="118"/>
      <c r="AE43" s="237" t="str">
        <f>IF(AJ43="","",AJ43)</f>
        <v/>
      </c>
      <c r="AF43" s="238" t="str">
        <f>IF(AK43="","",AK43)</f>
        <v/>
      </c>
      <c r="AG43" s="238" t="str">
        <f>IF(AL43="","",AL43)</f>
        <v/>
      </c>
      <c r="AH43" s="62" t="str">
        <f>IF(AM43="","",AM43)</f>
        <v/>
      </c>
      <c r="AI43" s="139" t="s">
        <v>428</v>
      </c>
      <c r="AJ43" s="239"/>
      <c r="AK43" s="236"/>
      <c r="AL43" s="236"/>
      <c r="AM43" s="140"/>
      <c r="AN43" s="239"/>
      <c r="AO43" s="236"/>
      <c r="AP43" s="236"/>
      <c r="AQ43" s="140"/>
      <c r="AR43" s="239"/>
      <c r="AS43" s="236"/>
      <c r="AT43" s="236"/>
      <c r="AU43" s="140"/>
      <c r="AV43" s="239"/>
      <c r="AW43" s="236"/>
      <c r="AX43" s="236"/>
      <c r="AY43" s="140"/>
    </row>
    <row r="44" spans="1:51" ht="27.75">
      <c r="A44" s="231" t="s">
        <v>2309</v>
      </c>
      <c r="B44" s="232" t="s">
        <v>1508</v>
      </c>
      <c r="C44" s="25" t="str">
        <f>IF(B44="","",INDEX(分野TBL,MATCH(B44,分野名称,0),1))</f>
        <v>17</v>
      </c>
      <c r="D44" s="25">
        <f>IF(E44="","",ROW())</f>
        <v>44</v>
      </c>
      <c r="E44" s="233" t="s">
        <v>2279</v>
      </c>
      <c r="F44" s="232"/>
      <c r="G44" s="233" t="s">
        <v>2280</v>
      </c>
      <c r="H44" s="232"/>
      <c r="I44" s="234"/>
      <c r="J44" s="234"/>
      <c r="K44" s="234"/>
      <c r="L44" s="233" t="s">
        <v>2281</v>
      </c>
      <c r="M44" s="233"/>
      <c r="N44" s="232"/>
      <c r="O44" s="233" t="s">
        <v>2282</v>
      </c>
      <c r="P44" s="233"/>
      <c r="Q44" s="233"/>
      <c r="R44" s="236"/>
      <c r="S44" s="236"/>
      <c r="T44" s="215"/>
      <c r="U44" s="207" t="s">
        <v>2284</v>
      </c>
      <c r="V44" s="37" t="str">
        <f>IF(U44="","",IF(ISNA(VLOOKUP(LEFT(U44,3),NDCｴﾘｱ,3,0)),IF(MID(U44,3,1)="0",VLOOKUP(LEFT(U44,2),NDCｴﾘｱ,2,0),_xlfn.CONCAT(VLOOKUP(LEFT(U44,2),NDCｴﾘｱ,2,0),"*")),VLOOKUP(LEFT(U44,3),NDCｴﾘｱ,2,0)))</f>
        <v>写真集</v>
      </c>
      <c r="W44" s="223" t="str">
        <f>IF(X44="","",INDEX(収納場所内容ｴﾘｱ,MATCH(X44,ｻｲｽﾞ,0),2))</f>
        <v>Ａ５
版</v>
      </c>
      <c r="X44" s="116" t="s">
        <v>2296</v>
      </c>
      <c r="Y44" s="105" t="s">
        <v>2283</v>
      </c>
      <c r="Z44" s="262">
        <v>23</v>
      </c>
      <c r="AA44" s="215">
        <v>20</v>
      </c>
      <c r="AB44" s="117"/>
      <c r="AC44" s="232"/>
      <c r="AD44" s="118"/>
      <c r="AE44" s="237" t="str">
        <f>IF(AJ44="","",AJ44)</f>
        <v/>
      </c>
      <c r="AF44" s="238" t="str">
        <f>IF(AK44="","",AK44)</f>
        <v/>
      </c>
      <c r="AG44" s="238" t="str">
        <f>IF(AL44="","",AL44)</f>
        <v/>
      </c>
      <c r="AH44" s="62" t="str">
        <f>IF(AM44="","",AM44)</f>
        <v/>
      </c>
      <c r="AI44" s="139"/>
      <c r="AJ44" s="239"/>
      <c r="AK44" s="236"/>
      <c r="AL44" s="236"/>
      <c r="AM44" s="140"/>
      <c r="AN44" s="239"/>
      <c r="AO44" s="236"/>
      <c r="AP44" s="236"/>
      <c r="AQ44" s="140"/>
      <c r="AR44" s="239"/>
      <c r="AS44" s="236"/>
      <c r="AT44" s="236"/>
      <c r="AU44" s="140"/>
      <c r="AV44" s="239"/>
      <c r="AW44" s="236"/>
      <c r="AX44" s="236"/>
      <c r="AY44" s="140"/>
    </row>
    <row r="45" spans="1:51" ht="34.5">
      <c r="A45" s="231" t="s">
        <v>1678</v>
      </c>
      <c r="B45" s="232" t="s">
        <v>964</v>
      </c>
      <c r="C45" s="25" t="str">
        <f>IF(B45="","",INDEX(分野TBL,MATCH(B45,分野名称,0),1))</f>
        <v>17</v>
      </c>
      <c r="D45" s="25">
        <f>IF(E45="","",ROW())</f>
        <v>45</v>
      </c>
      <c r="E45" s="233" t="s">
        <v>1673</v>
      </c>
      <c r="F45" s="232"/>
      <c r="G45" s="233" t="s">
        <v>1674</v>
      </c>
      <c r="H45" s="232"/>
      <c r="I45" s="234"/>
      <c r="J45" s="234"/>
      <c r="K45" s="234"/>
      <c r="L45" s="233" t="s">
        <v>3046</v>
      </c>
      <c r="M45" s="233"/>
      <c r="N45" s="232"/>
      <c r="O45" s="233" t="s">
        <v>866</v>
      </c>
      <c r="P45" s="233" t="s">
        <v>1675</v>
      </c>
      <c r="Q45" s="233" t="s">
        <v>1676</v>
      </c>
      <c r="R45" s="275">
        <v>37792</v>
      </c>
      <c r="S45" s="236">
        <v>37807</v>
      </c>
      <c r="T45" s="215">
        <v>700</v>
      </c>
      <c r="U45" s="207"/>
      <c r="V45" s="37" t="str">
        <f>IF(U45="","",IF(ISNA(VLOOKUP(LEFT(U45,3),NDCｴﾘｱ,3,0)),IF(MID(U45,3,1)="0",VLOOKUP(LEFT(U45,2),NDCｴﾘｱ,2,0),_xlfn.CONCAT(VLOOKUP(LEFT(U45,2),NDCｴﾘｱ,2,0),"*")),VLOOKUP(LEFT(U45,3),NDCｴﾘｱ,2,0)))</f>
        <v/>
      </c>
      <c r="W45" s="223" t="str">
        <f>IF(X45="","",INDEX(収納場所内容ｴﾘｱ,MATCH(X45,ｻｲｽﾞ,0),2))</f>
        <v>文庫
新書</v>
      </c>
      <c r="X45" s="116" t="s">
        <v>1242</v>
      </c>
      <c r="Y45" s="105"/>
      <c r="Z45" s="262"/>
      <c r="AA45" s="215"/>
      <c r="AB45" s="117"/>
      <c r="AC45" s="232"/>
      <c r="AD45" s="118"/>
      <c r="AE45" s="237" t="str">
        <f>IF(AJ45="","",AJ45)</f>
        <v/>
      </c>
      <c r="AF45" s="238" t="str">
        <f>IF(AK45="","",AK45)</f>
        <v/>
      </c>
      <c r="AG45" s="238" t="str">
        <f>IF(AL45="","",AL45)</f>
        <v/>
      </c>
      <c r="AH45" s="62" t="str">
        <f>IF(AM45="","",AM45)</f>
        <v/>
      </c>
      <c r="AI45" s="139" t="s">
        <v>148</v>
      </c>
      <c r="AJ45" s="239"/>
      <c r="AK45" s="236"/>
      <c r="AL45" s="236"/>
      <c r="AM45" s="140"/>
      <c r="AN45" s="239"/>
      <c r="AO45" s="236"/>
      <c r="AP45" s="236"/>
      <c r="AQ45" s="140"/>
      <c r="AR45" s="239"/>
      <c r="AS45" s="236"/>
      <c r="AT45" s="236"/>
      <c r="AU45" s="140"/>
      <c r="AV45" s="239"/>
      <c r="AW45" s="236"/>
      <c r="AX45" s="236"/>
      <c r="AY45" s="140"/>
    </row>
    <row r="46" spans="1:51" ht="200.25">
      <c r="A46" s="231" t="s">
        <v>1220</v>
      </c>
      <c r="B46" s="232" t="s">
        <v>2099</v>
      </c>
      <c r="C46" s="25" t="str">
        <f>IF(B46="","",INDEX(分野TBL,MATCH(B46,分野名称,0),1))</f>
        <v>21</v>
      </c>
      <c r="D46" s="25">
        <f>IF(E46="","",ROW())</f>
        <v>46</v>
      </c>
      <c r="E46" s="233" t="s">
        <v>1245</v>
      </c>
      <c r="F46" s="232"/>
      <c r="G46" s="233" t="s">
        <v>1246</v>
      </c>
      <c r="H46" s="232"/>
      <c r="I46" s="234" t="s">
        <v>1247</v>
      </c>
      <c r="J46" s="234" t="s">
        <v>3454</v>
      </c>
      <c r="K46" s="234" t="s">
        <v>1781</v>
      </c>
      <c r="L46" s="233" t="s">
        <v>514</v>
      </c>
      <c r="M46" s="233"/>
      <c r="N46" s="232"/>
      <c r="O46" s="233" t="s">
        <v>568</v>
      </c>
      <c r="P46" s="233" t="s">
        <v>1201</v>
      </c>
      <c r="Q46" s="233">
        <v>301</v>
      </c>
      <c r="R46" s="236">
        <v>42891</v>
      </c>
      <c r="S46" s="236">
        <v>43080</v>
      </c>
      <c r="T46" s="215">
        <v>907</v>
      </c>
      <c r="U46" s="207" t="s">
        <v>1487</v>
      </c>
      <c r="V46" s="37" t="str">
        <f>IF(U46="","",IF(ISNA(VLOOKUP(LEFT(U46,3),NDCｴﾘｱ,3,0)),IF(MID(U46,3,1)="0",VLOOKUP(LEFT(U46,2),NDCｴﾘｱ,2,0),_xlfn.CONCAT(VLOOKUP(LEFT(U46,2),NDCｴﾘｱ,2,0),"*")),VLOOKUP(LEFT(U46,3),NDCｴﾘｱ,2,0)))</f>
        <v>自然科学論文･評論･講演集</v>
      </c>
      <c r="W46" s="223" t="str">
        <f>IF(X46="","",INDEX(収納場所内容ｴﾘｱ,MATCH(X46,ｻｲｽﾞ,0),2))</f>
        <v>文庫
新書</v>
      </c>
      <c r="X46" s="116" t="s">
        <v>1241</v>
      </c>
      <c r="Y46" s="105"/>
      <c r="Z46" s="262"/>
      <c r="AA46" s="215"/>
      <c r="AB46" s="117" t="s">
        <v>1202</v>
      </c>
      <c r="AC46" s="232"/>
      <c r="AD46" s="118"/>
      <c r="AE46" s="237" t="str">
        <f>IF(AJ46="","",AJ46)</f>
        <v>金子 仁洋</v>
      </c>
      <c r="AF46" s="238">
        <f>IF(AK46="","",AK46)</f>
        <v>43650</v>
      </c>
      <c r="AG46" s="238">
        <f>IF(AL46="","",AL46)</f>
        <v>43678</v>
      </c>
      <c r="AH46" s="62">
        <f>IF(AM46="","",AM46)</f>
        <v>43713</v>
      </c>
      <c r="AI46" s="139" t="s">
        <v>417</v>
      </c>
      <c r="AJ46" s="239" t="s">
        <v>1049</v>
      </c>
      <c r="AK46" s="236">
        <v>43650</v>
      </c>
      <c r="AL46" s="236">
        <v>43678</v>
      </c>
      <c r="AM46" s="140">
        <v>43713</v>
      </c>
      <c r="AN46" s="239" t="s">
        <v>1744</v>
      </c>
      <c r="AO46" s="236">
        <v>43160</v>
      </c>
      <c r="AP46" s="236">
        <v>43195</v>
      </c>
      <c r="AQ46" s="140">
        <v>43195</v>
      </c>
      <c r="AR46" s="239" t="s">
        <v>1249</v>
      </c>
      <c r="AS46" s="236">
        <v>43132</v>
      </c>
      <c r="AT46" s="236">
        <v>43160</v>
      </c>
      <c r="AU46" s="140">
        <v>43160</v>
      </c>
      <c r="AV46" s="239"/>
      <c r="AW46" s="236"/>
      <c r="AX46" s="236"/>
      <c r="AY46" s="140"/>
    </row>
    <row r="47" spans="1:51" ht="41.25">
      <c r="A47" s="231" t="s">
        <v>186</v>
      </c>
      <c r="B47" s="232" t="s">
        <v>2099</v>
      </c>
      <c r="C47" s="25" t="str">
        <f>IF(B47="","",INDEX(分野TBL,MATCH(B47,分野名称,0),1))</f>
        <v>21</v>
      </c>
      <c r="D47" s="25">
        <f>IF(E47="","",ROW())</f>
        <v>47</v>
      </c>
      <c r="E47" s="233" t="s">
        <v>1109</v>
      </c>
      <c r="F47" s="232"/>
      <c r="G47" s="233" t="s">
        <v>744</v>
      </c>
      <c r="H47" s="232"/>
      <c r="I47" s="234" t="s">
        <v>1138</v>
      </c>
      <c r="J47" s="234"/>
      <c r="K47" s="234"/>
      <c r="L47" s="233" t="s">
        <v>1110</v>
      </c>
      <c r="M47" s="233" t="s">
        <v>1111</v>
      </c>
      <c r="N47" s="232"/>
      <c r="O47" s="233" t="s">
        <v>1112</v>
      </c>
      <c r="P47" s="233" t="s">
        <v>1113</v>
      </c>
      <c r="Q47" s="233"/>
      <c r="R47" s="236">
        <v>40846</v>
      </c>
      <c r="S47" s="236">
        <v>40846</v>
      </c>
      <c r="T47" s="215">
        <v>1050</v>
      </c>
      <c r="U47" s="207" t="s">
        <v>741</v>
      </c>
      <c r="V47" s="37" t="str">
        <f>IF(U47="","",IF(ISNA(VLOOKUP(LEFT(U47,3),NDCｴﾘｱ,3,0)),IF(MID(U47,3,1)="0",VLOOKUP(LEFT(U47,2),NDCｴﾘｱ,2,0),_xlfn.CONCAT(VLOOKUP(LEFT(U47,2),NDCｴﾘｱ,2,0),"*")),VLOOKUP(LEFT(U47,3),NDCｴﾘｱ,2,0)))</f>
        <v>海洋学</v>
      </c>
      <c r="W47" s="223" t="str">
        <f>IF(X47="","",INDEX(収納場所内容ｴﾘｱ,MATCH(X47,ｻｲｽﾞ,0),2))</f>
        <v>Ｂ６
版</v>
      </c>
      <c r="X47" s="116" t="s">
        <v>1329</v>
      </c>
      <c r="Y47" s="105" t="s">
        <v>742</v>
      </c>
      <c r="Z47" s="262"/>
      <c r="AA47" s="215" t="s">
        <v>1151</v>
      </c>
      <c r="AB47" s="117">
        <v>9784140815076</v>
      </c>
      <c r="AC47" s="232"/>
      <c r="AD47" s="118"/>
      <c r="AE47" s="237" t="str">
        <f>IF(AJ47="","",AJ47)</f>
        <v/>
      </c>
      <c r="AF47" s="238" t="str">
        <f>IF(AK47="","",AK47)</f>
        <v/>
      </c>
      <c r="AG47" s="238" t="str">
        <f>IF(AL47="","",AL47)</f>
        <v/>
      </c>
      <c r="AH47" s="62" t="str">
        <f>IF(AM47="","",AM47)</f>
        <v/>
      </c>
      <c r="AI47" s="139" t="s">
        <v>180</v>
      </c>
      <c r="AJ47" s="239"/>
      <c r="AK47" s="236"/>
      <c r="AL47" s="236"/>
      <c r="AM47" s="140"/>
      <c r="AN47" s="239"/>
      <c r="AO47" s="236"/>
      <c r="AP47" s="236"/>
      <c r="AQ47" s="140"/>
      <c r="AR47" s="239"/>
      <c r="AS47" s="236"/>
      <c r="AT47" s="236"/>
      <c r="AU47" s="140"/>
      <c r="AV47" s="239"/>
      <c r="AW47" s="236"/>
      <c r="AX47" s="236"/>
      <c r="AY47" s="140"/>
    </row>
    <row r="48" spans="1:51" ht="137.25">
      <c r="A48" s="231" t="s">
        <v>1228</v>
      </c>
      <c r="B48" s="232" t="s">
        <v>2099</v>
      </c>
      <c r="C48" s="25" t="str">
        <f>IF(B48="","",INDEX(分野TBL,MATCH(B48,分野名称,0),1))</f>
        <v>21</v>
      </c>
      <c r="D48" s="25">
        <f>IF(E48="","",ROW())</f>
        <v>48</v>
      </c>
      <c r="E48" s="233" t="s">
        <v>1174</v>
      </c>
      <c r="F48" s="232"/>
      <c r="G48" s="233" t="s">
        <v>1208</v>
      </c>
      <c r="H48" s="232"/>
      <c r="I48" s="234"/>
      <c r="J48" s="234" t="s">
        <v>3459</v>
      </c>
      <c r="K48" s="234" t="s">
        <v>3460</v>
      </c>
      <c r="L48" s="233" t="s">
        <v>1177</v>
      </c>
      <c r="M48" s="233"/>
      <c r="N48" s="232"/>
      <c r="O48" s="233" t="s">
        <v>1187</v>
      </c>
      <c r="P48" s="233"/>
      <c r="Q48" s="233"/>
      <c r="R48" s="236">
        <v>41387</v>
      </c>
      <c r="S48" s="236"/>
      <c r="T48" s="215">
        <v>1728</v>
      </c>
      <c r="U48" s="207" t="s">
        <v>1410</v>
      </c>
      <c r="V48" s="37" t="str">
        <f>IF(U48="","",IF(ISNA(VLOOKUP(LEFT(U48,3),NDCｴﾘｱ,3,0)),IF(MID(U48,3,1)="0",VLOOKUP(LEFT(U48,2),NDCｴﾘｱ,2,0),_xlfn.CONCAT(VLOOKUP(LEFT(U48,2),NDCｴﾘｱ,2,0),"*")),VLOOKUP(LEFT(U48,3),NDCｴﾘｱ,2,0)))</f>
        <v>生物科学､一般生物学</v>
      </c>
      <c r="W48" s="223" t="str">
        <f>IF(X48="","",INDEX(収納場所内容ｴﾘｱ,MATCH(X48,ｻｲｽﾞ,0),2))</f>
        <v>Ｂ６
版</v>
      </c>
      <c r="X48" s="116" t="s">
        <v>1329</v>
      </c>
      <c r="Y48" s="105" t="s">
        <v>1409</v>
      </c>
      <c r="Z48" s="262"/>
      <c r="AA48" s="215" t="s">
        <v>1151</v>
      </c>
      <c r="AB48" s="117" t="s">
        <v>1209</v>
      </c>
      <c r="AC48" s="232"/>
      <c r="AD48" s="118"/>
      <c r="AE48" s="237" t="str">
        <f>IF(AJ48="","",AJ48)</f>
        <v/>
      </c>
      <c r="AF48" s="238" t="str">
        <f>IF(AK48="","",AK48)</f>
        <v/>
      </c>
      <c r="AG48" s="238" t="str">
        <f>IF(AL48="","",AL48)</f>
        <v/>
      </c>
      <c r="AH48" s="62" t="str">
        <f>IF(AM48="","",AM48)</f>
        <v/>
      </c>
      <c r="AI48" s="139" t="s">
        <v>185</v>
      </c>
      <c r="AJ48" s="239"/>
      <c r="AK48" s="236"/>
      <c r="AL48" s="236"/>
      <c r="AM48" s="140"/>
      <c r="AN48" s="239"/>
      <c r="AO48" s="236"/>
      <c r="AP48" s="236"/>
      <c r="AQ48" s="140"/>
      <c r="AR48" s="239"/>
      <c r="AS48" s="236"/>
      <c r="AT48" s="236"/>
      <c r="AU48" s="140"/>
      <c r="AV48" s="239"/>
      <c r="AW48" s="236"/>
      <c r="AX48" s="236"/>
      <c r="AY48" s="140"/>
    </row>
    <row r="49" spans="1:51" ht="105.75">
      <c r="A49" s="231" t="s">
        <v>184</v>
      </c>
      <c r="B49" s="232" t="s">
        <v>2099</v>
      </c>
      <c r="C49" s="25" t="str">
        <f>IF(B49="","",INDEX(分野TBL,MATCH(B49,分野名称,0),1))</f>
        <v>21</v>
      </c>
      <c r="D49" s="25">
        <f>IF(E49="","",ROW())</f>
        <v>49</v>
      </c>
      <c r="E49" s="233" t="s">
        <v>1065</v>
      </c>
      <c r="F49" s="232"/>
      <c r="G49" s="233"/>
      <c r="H49" s="232"/>
      <c r="I49" s="107"/>
      <c r="J49" s="107" t="s">
        <v>1441</v>
      </c>
      <c r="K49" s="107"/>
      <c r="L49" s="233" t="s">
        <v>1066</v>
      </c>
      <c r="M49" s="233"/>
      <c r="N49" s="232"/>
      <c r="O49" s="233" t="s">
        <v>1067</v>
      </c>
      <c r="P49" s="233" t="s">
        <v>1068</v>
      </c>
      <c r="Q49" s="233">
        <v>1891</v>
      </c>
      <c r="R49" s="236">
        <v>39222</v>
      </c>
      <c r="S49" s="236">
        <v>39222</v>
      </c>
      <c r="T49" s="215">
        <v>740</v>
      </c>
      <c r="U49" s="207" t="s">
        <v>803</v>
      </c>
      <c r="V49" s="37" t="str">
        <f>IF(U49="","",IF(ISNA(VLOOKUP(LEFT(U49,3),NDCｴﾘｱ,3,0)),IF(MID(U49,3,1)="0",VLOOKUP(LEFT(U49,2),NDCｴﾘｱ,2,0),_xlfn.CONCAT(VLOOKUP(LEFT(U49,2),NDCｴﾘｱ,2,0),"*")),VLOOKUP(LEFT(U49,3),NDCｴﾘｱ,2,0)))</f>
        <v>生物科学､一般生物学</v>
      </c>
      <c r="W49" s="223" t="str">
        <f>IF(X49="","",INDEX(収納場所内容ｴﾘｱ,MATCH(X49,ｻｲｽﾞ,0),2))</f>
        <v>文庫
新書</v>
      </c>
      <c r="X49" s="116" t="s">
        <v>2855</v>
      </c>
      <c r="Y49" s="105" t="s">
        <v>804</v>
      </c>
      <c r="Z49" s="262"/>
      <c r="AA49" s="215" t="s">
        <v>539</v>
      </c>
      <c r="AB49" s="117">
        <v>9784061498914</v>
      </c>
      <c r="AC49" s="232"/>
      <c r="AD49" s="118"/>
      <c r="AE49" s="237" t="str">
        <f>IF(AJ49="","",AJ49)</f>
        <v>黒川康三</v>
      </c>
      <c r="AF49" s="238">
        <f>IF(AK49="","",AK49)</f>
        <v>43594</v>
      </c>
      <c r="AG49" s="238">
        <f>IF(AL49="","",AL49)</f>
        <v>43622</v>
      </c>
      <c r="AH49" s="62" t="str">
        <f>IF(AM49="","",AM49)</f>
        <v/>
      </c>
      <c r="AI49" s="139" t="s">
        <v>173</v>
      </c>
      <c r="AJ49" s="239" t="s">
        <v>1851</v>
      </c>
      <c r="AK49" s="236">
        <v>43594</v>
      </c>
      <c r="AL49" s="236">
        <v>43622</v>
      </c>
      <c r="AM49" s="140"/>
      <c r="AN49" s="239"/>
      <c r="AO49" s="236"/>
      <c r="AP49" s="236"/>
      <c r="AQ49" s="140"/>
      <c r="AR49" s="239"/>
      <c r="AS49" s="236"/>
      <c r="AT49" s="236"/>
      <c r="AU49" s="140"/>
      <c r="AV49" s="239"/>
      <c r="AW49" s="236"/>
      <c r="AX49" s="236"/>
      <c r="AY49" s="140"/>
    </row>
    <row r="50" spans="1:51" ht="84.75">
      <c r="A50" s="231" t="s">
        <v>1222</v>
      </c>
      <c r="B50" s="232" t="s">
        <v>2099</v>
      </c>
      <c r="C50" s="25" t="str">
        <f>IF(B50="","",INDEX(分野TBL,MATCH(B50,分野名称,0),1))</f>
        <v>21</v>
      </c>
      <c r="D50" s="25">
        <f>IF(E50="","",ROW())</f>
        <v>50</v>
      </c>
      <c r="E50" s="233" t="s">
        <v>1167</v>
      </c>
      <c r="F50" s="232"/>
      <c r="G50" s="233" t="s">
        <v>1198</v>
      </c>
      <c r="H50" s="232"/>
      <c r="I50" s="234" t="s">
        <v>1248</v>
      </c>
      <c r="J50" s="234" t="s">
        <v>3455</v>
      </c>
      <c r="K50" s="234" t="s">
        <v>1782</v>
      </c>
      <c r="L50" s="233" t="s">
        <v>514</v>
      </c>
      <c r="M50" s="233"/>
      <c r="N50" s="232"/>
      <c r="O50" s="233" t="s">
        <v>1199</v>
      </c>
      <c r="P50" s="233"/>
      <c r="Q50" s="233"/>
      <c r="R50" s="236">
        <v>42116</v>
      </c>
      <c r="S50" s="236"/>
      <c r="T50" s="215">
        <v>1404</v>
      </c>
      <c r="U50" s="207" t="s">
        <v>803</v>
      </c>
      <c r="V50" s="37" t="str">
        <f>IF(U50="","",IF(ISNA(VLOOKUP(LEFT(U50,3),NDCｴﾘｱ,3,0)),IF(MID(U50,3,1)="0",VLOOKUP(LEFT(U50,2),NDCｴﾘｱ,2,0),_xlfn.CONCAT(VLOOKUP(LEFT(U50,2),NDCｴﾘｱ,2,0),"*")),VLOOKUP(LEFT(U50,3),NDCｴﾘｱ,2,0)))</f>
        <v>生物科学､一般生物学</v>
      </c>
      <c r="W50" s="223" t="str">
        <f>IF(X50="","",INDEX(収納場所内容ｴﾘｱ,MATCH(X50,ｻｲｽﾞ,0),2))</f>
        <v>Ｂ６
版</v>
      </c>
      <c r="X50" s="116" t="s">
        <v>1329</v>
      </c>
      <c r="Y50" s="105">
        <v>285</v>
      </c>
      <c r="Z50" s="262">
        <v>13</v>
      </c>
      <c r="AA50" s="215">
        <v>18.5</v>
      </c>
      <c r="AB50" s="117" t="s">
        <v>1200</v>
      </c>
      <c r="AC50" s="232"/>
      <c r="AD50" s="118"/>
      <c r="AE50" s="237" t="str">
        <f>IF(AJ50="","",AJ50)</f>
        <v>中川 浩之</v>
      </c>
      <c r="AF50" s="238">
        <f>IF(AK50="","",AK50)</f>
        <v>43531</v>
      </c>
      <c r="AG50" s="238">
        <f>IF(AL50="","",AL50)</f>
        <v>43559</v>
      </c>
      <c r="AH50" s="62">
        <f>IF(AM50="","",AM50)</f>
        <v>43559</v>
      </c>
      <c r="AI50" s="139" t="s">
        <v>977</v>
      </c>
      <c r="AJ50" s="239" t="s">
        <v>1744</v>
      </c>
      <c r="AK50" s="236">
        <v>43531</v>
      </c>
      <c r="AL50" s="236">
        <v>43559</v>
      </c>
      <c r="AM50" s="140">
        <v>43559</v>
      </c>
      <c r="AN50" s="239" t="s">
        <v>1249</v>
      </c>
      <c r="AO50" s="236">
        <v>43132</v>
      </c>
      <c r="AP50" s="236">
        <v>43160</v>
      </c>
      <c r="AQ50" s="140">
        <v>43160</v>
      </c>
      <c r="AR50" s="239"/>
      <c r="AS50" s="236"/>
      <c r="AT50" s="236"/>
      <c r="AU50" s="140"/>
      <c r="AV50" s="239"/>
      <c r="AW50" s="236"/>
      <c r="AX50" s="236"/>
      <c r="AY50" s="140"/>
    </row>
    <row r="51" spans="1:51" ht="158.25">
      <c r="A51" s="231" t="s">
        <v>1232</v>
      </c>
      <c r="B51" s="232" t="s">
        <v>2099</v>
      </c>
      <c r="C51" s="25" t="str">
        <f>IF(B51="","",INDEX(分野TBL,MATCH(B51,分野名称,0),1))</f>
        <v>21</v>
      </c>
      <c r="D51" s="25">
        <f>IF(E51="","",ROW())</f>
        <v>51</v>
      </c>
      <c r="E51" s="233" t="s">
        <v>1176</v>
      </c>
      <c r="F51" s="232"/>
      <c r="G51" s="233"/>
      <c r="H51" s="232"/>
      <c r="I51" s="234"/>
      <c r="J51" s="234" t="s">
        <v>3462</v>
      </c>
      <c r="K51" s="234" t="s">
        <v>3352</v>
      </c>
      <c r="L51" s="233" t="s">
        <v>1177</v>
      </c>
      <c r="M51" s="233"/>
      <c r="N51" s="232"/>
      <c r="O51" s="233" t="s">
        <v>1187</v>
      </c>
      <c r="P51" s="233" t="s">
        <v>1188</v>
      </c>
      <c r="Q51" s="233" t="s">
        <v>1189</v>
      </c>
      <c r="R51" s="236">
        <v>41419</v>
      </c>
      <c r="S51" s="236"/>
      <c r="T51" s="215">
        <v>843</v>
      </c>
      <c r="U51" s="207" t="s">
        <v>803</v>
      </c>
      <c r="V51" s="37" t="str">
        <f>IF(U51="","",IF(ISNA(VLOOKUP(LEFT(U51,3),NDCｴﾘｱ,3,0)),IF(MID(U51,3,1)="0",VLOOKUP(LEFT(U51,2),NDCｴﾘｱ,2,0),_xlfn.CONCAT(VLOOKUP(LEFT(U51,2),NDCｴﾘｱ,2,0),"*")),VLOOKUP(LEFT(U51,3),NDCｴﾘｱ,2,0)))</f>
        <v>生物科学､一般生物学</v>
      </c>
      <c r="W51" s="223" t="str">
        <f>IF(X51="","",INDEX(収納場所内容ｴﾘｱ,MATCH(X51,ｻｲｽﾞ,0),2))</f>
        <v>文庫
新書</v>
      </c>
      <c r="X51" s="116" t="s">
        <v>1242</v>
      </c>
      <c r="Y51" s="105" t="s">
        <v>1493</v>
      </c>
      <c r="Z51" s="262"/>
      <c r="AA51" s="215" t="s">
        <v>1494</v>
      </c>
      <c r="AB51" s="117" t="s">
        <v>1190</v>
      </c>
      <c r="AC51" s="232"/>
      <c r="AD51" s="118"/>
      <c r="AE51" s="237" t="str">
        <f>IF(AJ51="","",AJ51)</f>
        <v>谷井 一彦</v>
      </c>
      <c r="AF51" s="238">
        <f>IF(AK51="","",AK51)</f>
        <v>43132</v>
      </c>
      <c r="AG51" s="238">
        <f>IF(AL51="","",AL51)</f>
        <v>43160</v>
      </c>
      <c r="AH51" s="62">
        <f>IF(AM51="","",AM51)</f>
        <v>43160</v>
      </c>
      <c r="AI51" s="139" t="s">
        <v>279</v>
      </c>
      <c r="AJ51" s="239" t="s">
        <v>1249</v>
      </c>
      <c r="AK51" s="236">
        <v>43132</v>
      </c>
      <c r="AL51" s="236">
        <v>43160</v>
      </c>
      <c r="AM51" s="140">
        <v>43160</v>
      </c>
      <c r="AN51" s="239"/>
      <c r="AO51" s="236"/>
      <c r="AP51" s="236"/>
      <c r="AQ51" s="140"/>
      <c r="AR51" s="239"/>
      <c r="AS51" s="236"/>
      <c r="AT51" s="236"/>
      <c r="AU51" s="140"/>
      <c r="AV51" s="239"/>
      <c r="AW51" s="236"/>
      <c r="AX51" s="236"/>
      <c r="AY51" s="140"/>
    </row>
    <row r="52" spans="1:51" ht="42.75">
      <c r="A52" s="231" t="s">
        <v>412</v>
      </c>
      <c r="B52" s="232" t="s">
        <v>2099</v>
      </c>
      <c r="C52" s="25" t="str">
        <f>IF(B52="","",INDEX(分野TBL,MATCH(B52,分野名称,0),1))</f>
        <v>21</v>
      </c>
      <c r="D52" s="25">
        <f>IF(E52="","",ROW())</f>
        <v>52</v>
      </c>
      <c r="E52" s="233" t="s">
        <v>540</v>
      </c>
      <c r="F52" s="261"/>
      <c r="G52" s="233" t="s">
        <v>1087</v>
      </c>
      <c r="H52" s="261"/>
      <c r="I52" s="234"/>
      <c r="J52" s="234" t="s">
        <v>765</v>
      </c>
      <c r="K52" s="234"/>
      <c r="L52" s="233" t="s">
        <v>3040</v>
      </c>
      <c r="M52" s="233"/>
      <c r="N52" s="232"/>
      <c r="O52" s="233" t="s">
        <v>865</v>
      </c>
      <c r="P52" s="233"/>
      <c r="Q52" s="233"/>
      <c r="R52" s="275">
        <v>36041</v>
      </c>
      <c r="S52" s="275">
        <v>36041</v>
      </c>
      <c r="T52" s="215">
        <v>1600</v>
      </c>
      <c r="U52" s="207" t="s">
        <v>541</v>
      </c>
      <c r="V52" s="37" t="str">
        <f>IF(U52="","",IF(ISNA(VLOOKUP(LEFT(U52,3),NDCｴﾘｱ,3,0)),IF(MID(U52,3,1)="0",VLOOKUP(LEFT(U52,2),NDCｴﾘｱ,2,0),_xlfn.CONCAT(VLOOKUP(LEFT(U52,2),NDCｴﾘｱ,2,0),"*")),VLOOKUP(LEFT(U52,3),NDCｴﾘｱ,2,0)))</f>
        <v>一般動物学</v>
      </c>
      <c r="W52" s="223" t="str">
        <f>IF(X52="","",INDEX(収納場所内容ｴﾘｱ,MATCH(X52,ｻｲｽﾞ,0),2))</f>
        <v>Ｂ６
版</v>
      </c>
      <c r="X52" s="116" t="s">
        <v>1329</v>
      </c>
      <c r="Y52" s="105" t="s">
        <v>542</v>
      </c>
      <c r="Z52" s="262"/>
      <c r="AA52" s="215" t="s">
        <v>1151</v>
      </c>
      <c r="AB52" s="117">
        <v>9784478870754</v>
      </c>
      <c r="AC52" s="232"/>
      <c r="AD52" s="118"/>
      <c r="AE52" s="237" t="str">
        <f>IF(AJ52="","",AJ52)</f>
        <v/>
      </c>
      <c r="AF52" s="238" t="str">
        <f>IF(AK52="","",AK52)</f>
        <v/>
      </c>
      <c r="AG52" s="238" t="str">
        <f>IF(AL52="","",AL52)</f>
        <v/>
      </c>
      <c r="AH52" s="62" t="str">
        <f>IF(AM52="","",AM52)</f>
        <v/>
      </c>
      <c r="AI52" s="139" t="s">
        <v>147</v>
      </c>
      <c r="AJ52" s="239"/>
      <c r="AK52" s="236"/>
      <c r="AL52" s="236"/>
      <c r="AM52" s="140"/>
      <c r="AN52" s="239"/>
      <c r="AO52" s="236"/>
      <c r="AP52" s="236"/>
      <c r="AQ52" s="140"/>
      <c r="AR52" s="239"/>
      <c r="AS52" s="236"/>
      <c r="AT52" s="236"/>
      <c r="AU52" s="140"/>
      <c r="AV52" s="239"/>
      <c r="AW52" s="236"/>
      <c r="AX52" s="236"/>
      <c r="AY52" s="140"/>
    </row>
    <row r="53" spans="1:51" ht="84.75">
      <c r="A53" s="231" t="s">
        <v>249</v>
      </c>
      <c r="B53" s="232" t="s">
        <v>2099</v>
      </c>
      <c r="C53" s="25" t="str">
        <f>IF(B53="","",INDEX(分野TBL,MATCH(B53,分野名称,0),1))</f>
        <v>21</v>
      </c>
      <c r="D53" s="25">
        <f>IF(E53="","",ROW())</f>
        <v>53</v>
      </c>
      <c r="E53" s="233" t="s">
        <v>550</v>
      </c>
      <c r="F53" s="232"/>
      <c r="G53" s="263"/>
      <c r="H53" s="232"/>
      <c r="I53" s="234"/>
      <c r="J53" s="234" t="s">
        <v>1428</v>
      </c>
      <c r="K53" s="234"/>
      <c r="L53" s="233" t="s">
        <v>3041</v>
      </c>
      <c r="M53" s="233"/>
      <c r="N53" s="232"/>
      <c r="O53" s="233" t="s">
        <v>870</v>
      </c>
      <c r="P53" s="233"/>
      <c r="Q53" s="233"/>
      <c r="R53" s="275">
        <v>36016</v>
      </c>
      <c r="S53" s="236">
        <v>36057</v>
      </c>
      <c r="T53" s="215">
        <v>1700</v>
      </c>
      <c r="U53" s="207" t="s">
        <v>541</v>
      </c>
      <c r="V53" s="79" t="str">
        <f>IF(U53="","",IF(ISNA(VLOOKUP(LEFT(U53,3),NDCｴﾘｱ,3,0)),IF(MID(U53,3,1)="0",VLOOKUP(LEFT(U53,2),NDCｴﾘｱ,2,0),_xlfn.CONCAT(VLOOKUP(LEFT(U53,2),NDCｴﾘｱ,2,0),"*")),VLOOKUP(LEFT(U53,3),NDCｴﾘｱ,2,0)))</f>
        <v>一般動物学</v>
      </c>
      <c r="W53" s="223" t="str">
        <f>IF(X53="","",INDEX(収納場所内容ｴﾘｱ,MATCH(X53,ｻｲｽﾞ,0),2))</f>
        <v>Ｂ６
版</v>
      </c>
      <c r="X53" s="116" t="s">
        <v>1329</v>
      </c>
      <c r="Y53" s="105" t="s">
        <v>88</v>
      </c>
      <c r="Z53" s="262"/>
      <c r="AA53" s="215" t="s">
        <v>93</v>
      </c>
      <c r="AB53" s="129">
        <v>9784487793549</v>
      </c>
      <c r="AC53" s="232"/>
      <c r="AD53" s="118"/>
      <c r="AE53" s="237" t="str">
        <f>IF(AJ53="","",AJ53)</f>
        <v/>
      </c>
      <c r="AF53" s="238" t="str">
        <f>IF(AK53="","",AK53)</f>
        <v/>
      </c>
      <c r="AG53" s="238" t="str">
        <f>IF(AL53="","",AL53)</f>
        <v/>
      </c>
      <c r="AH53" s="62" t="str">
        <f>IF(AM53="","",AM53)</f>
        <v/>
      </c>
      <c r="AI53" s="139" t="s">
        <v>153</v>
      </c>
      <c r="AJ53" s="239"/>
      <c r="AK53" s="236"/>
      <c r="AL53" s="236"/>
      <c r="AM53" s="140"/>
      <c r="AN53" s="239"/>
      <c r="AO53" s="236"/>
      <c r="AP53" s="236"/>
      <c r="AQ53" s="140"/>
      <c r="AR53" s="239"/>
      <c r="AS53" s="236"/>
      <c r="AT53" s="236"/>
      <c r="AU53" s="140"/>
      <c r="AV53" s="239"/>
      <c r="AW53" s="236"/>
      <c r="AX53" s="236"/>
      <c r="AY53" s="140"/>
    </row>
    <row r="54" spans="1:51" ht="41.25">
      <c r="A54" s="231" t="s">
        <v>408</v>
      </c>
      <c r="B54" s="232" t="s">
        <v>2099</v>
      </c>
      <c r="C54" s="25" t="str">
        <f>IF(B54="","",INDEX(分野TBL,MATCH(B54,分野名称,0),1))</f>
        <v>21</v>
      </c>
      <c r="D54" s="25">
        <f>IF(E54="","",ROW())</f>
        <v>54</v>
      </c>
      <c r="E54" s="233" t="s">
        <v>631</v>
      </c>
      <c r="F54" s="232"/>
      <c r="G54" s="233" t="s">
        <v>632</v>
      </c>
      <c r="H54" s="232"/>
      <c r="I54" s="234"/>
      <c r="J54" s="234" t="s">
        <v>1422</v>
      </c>
      <c r="K54" s="234" t="s">
        <v>1422</v>
      </c>
      <c r="L54" s="233" t="s">
        <v>635</v>
      </c>
      <c r="M54" s="233"/>
      <c r="N54" s="232"/>
      <c r="O54" s="233" t="s">
        <v>634</v>
      </c>
      <c r="P54" s="233" t="s">
        <v>633</v>
      </c>
      <c r="Q54" s="233"/>
      <c r="R54" s="236">
        <v>42045</v>
      </c>
      <c r="S54" s="236"/>
      <c r="T54" s="215">
        <v>2593</v>
      </c>
      <c r="U54" s="207" t="s">
        <v>1421</v>
      </c>
      <c r="V54" s="37" t="str">
        <f>IF(U54="","",IF(ISNA(VLOOKUP(LEFT(U54,3),NDCｴﾘｱ,3,0)),IF(MID(U54,3,1)="0",VLOOKUP(LEFT(U54,2),NDCｴﾘｱ,2,0),_xlfn.CONCAT(VLOOKUP(LEFT(U54,2),NDCｴﾘｱ,2,0),"*")),VLOOKUP(LEFT(U54,3),NDCｴﾘｱ,2,0)))</f>
        <v>医学(内科学)</v>
      </c>
      <c r="W54" s="223" t="str">
        <f>IF(X54="","",INDEX(収納場所内容ｴﾘｱ,MATCH(X54,ｻｲｽﾞ,0),2))</f>
        <v>Ａ５
版</v>
      </c>
      <c r="X54" s="116" t="s">
        <v>1499</v>
      </c>
      <c r="Y54" s="105" t="s">
        <v>1420</v>
      </c>
      <c r="Z54" s="262"/>
      <c r="AA54" s="215" t="s">
        <v>562</v>
      </c>
      <c r="AB54" s="117">
        <v>9784315520095</v>
      </c>
      <c r="AC54" s="232"/>
      <c r="AD54" s="118"/>
      <c r="AE54" s="237" t="str">
        <f>IF(AJ54="","",AJ54)</f>
        <v/>
      </c>
      <c r="AF54" s="238" t="str">
        <f>IF(AK54="","",AK54)</f>
        <v/>
      </c>
      <c r="AG54" s="238" t="str">
        <f>IF(AL54="","",AL54)</f>
        <v/>
      </c>
      <c r="AH54" s="62" t="str">
        <f>IF(AM54="","",AM54)</f>
        <v/>
      </c>
      <c r="AI54" s="139" t="s">
        <v>725</v>
      </c>
      <c r="AJ54" s="239"/>
      <c r="AK54" s="236"/>
      <c r="AL54" s="236"/>
      <c r="AM54" s="140"/>
      <c r="AN54" s="239"/>
      <c r="AO54" s="236"/>
      <c r="AP54" s="236"/>
      <c r="AQ54" s="140"/>
      <c r="AR54" s="239"/>
      <c r="AS54" s="236"/>
      <c r="AT54" s="236"/>
      <c r="AU54" s="140"/>
      <c r="AV54" s="239"/>
      <c r="AW54" s="236"/>
      <c r="AX54" s="236"/>
      <c r="AY54" s="140"/>
    </row>
    <row r="55" spans="1:51" ht="53.25">
      <c r="A55" s="231" t="s">
        <v>250</v>
      </c>
      <c r="B55" s="232" t="s">
        <v>2099</v>
      </c>
      <c r="C55" s="25" t="str">
        <f>IF(B55="","",INDEX(分野TBL,MATCH(B55,分野名称,0),1))</f>
        <v>21</v>
      </c>
      <c r="D55" s="25">
        <f>IF(E55="","",ROW())</f>
        <v>55</v>
      </c>
      <c r="E55" s="233" t="s">
        <v>887</v>
      </c>
      <c r="F55" s="232"/>
      <c r="G55" s="233" t="s">
        <v>1096</v>
      </c>
      <c r="H55" s="232"/>
      <c r="I55" s="234"/>
      <c r="J55" s="234" t="s">
        <v>3380</v>
      </c>
      <c r="K55" s="234"/>
      <c r="L55" s="233" t="s">
        <v>839</v>
      </c>
      <c r="M55" s="233"/>
      <c r="N55" s="232"/>
      <c r="O55" s="233" t="s">
        <v>1154</v>
      </c>
      <c r="P55" s="233"/>
      <c r="Q55" s="233"/>
      <c r="R55" s="275">
        <v>36217</v>
      </c>
      <c r="S55" s="275">
        <v>36217</v>
      </c>
      <c r="T55" s="215">
        <v>2200</v>
      </c>
      <c r="U55" s="207" t="s">
        <v>2739</v>
      </c>
      <c r="V55" s="38" t="str">
        <f>IF(U55="","",IF(ISNA(VLOOKUP(LEFT(U55,3),NDCｴﾘｱ,3,0)),IF(MID(U55,3,1)="0",VLOOKUP(LEFT(U55,2),NDCｴﾘｱ,2,0),_xlfn.CONCAT(VLOOKUP(LEFT(U55,2),NDCｴﾘｱ,2,0),"*")),VLOOKUP(LEFT(U55,3),NDCｴﾘｱ,2,0)))</f>
        <v>環境工学､公害</v>
      </c>
      <c r="W55" s="223" t="str">
        <f>IF(X55="","",INDEX(収納場所内容ｴﾘｱ,MATCH(X55,ｻｲｽﾞ,0),2))</f>
        <v>Ａ５
版</v>
      </c>
      <c r="X55" s="121" t="s">
        <v>1328</v>
      </c>
      <c r="Y55" s="105" t="s">
        <v>1148</v>
      </c>
      <c r="Z55" s="262"/>
      <c r="AA55" s="215" t="s">
        <v>1149</v>
      </c>
      <c r="AB55" s="117">
        <v>9784324057391</v>
      </c>
      <c r="AC55" s="232"/>
      <c r="AD55" s="118"/>
      <c r="AE55" s="237" t="str">
        <f>IF(AJ55="","",AJ55)</f>
        <v/>
      </c>
      <c r="AF55" s="238" t="str">
        <f>IF(AK55="","",AK55)</f>
        <v/>
      </c>
      <c r="AG55" s="238" t="str">
        <f>IF(AL55="","",AL55)</f>
        <v/>
      </c>
      <c r="AH55" s="62" t="str">
        <f>IF(AM55="","",AM55)</f>
        <v/>
      </c>
      <c r="AI55" s="139" t="s">
        <v>124</v>
      </c>
      <c r="AJ55" s="239"/>
      <c r="AK55" s="236"/>
      <c r="AL55" s="236"/>
      <c r="AM55" s="140"/>
      <c r="AN55" s="239"/>
      <c r="AO55" s="236"/>
      <c r="AP55" s="236"/>
      <c r="AQ55" s="140"/>
      <c r="AR55" s="239"/>
      <c r="AS55" s="236"/>
      <c r="AT55" s="236"/>
      <c r="AU55" s="140"/>
      <c r="AV55" s="239"/>
      <c r="AW55" s="236"/>
      <c r="AX55" s="236"/>
      <c r="AY55" s="140"/>
    </row>
    <row r="56" spans="1:51" ht="32.25">
      <c r="A56" s="231" t="s">
        <v>260</v>
      </c>
      <c r="B56" s="232" t="s">
        <v>2099</v>
      </c>
      <c r="C56" s="25" t="str">
        <f>IF(B56="","",INDEX(分野TBL,MATCH(B56,分野名称,0),1))</f>
        <v>21</v>
      </c>
      <c r="D56" s="25">
        <f>IF(E56="","",ROW())</f>
        <v>56</v>
      </c>
      <c r="E56" s="233" t="s">
        <v>932</v>
      </c>
      <c r="F56" s="232"/>
      <c r="G56" s="233" t="s">
        <v>933</v>
      </c>
      <c r="H56" s="232"/>
      <c r="I56" s="234"/>
      <c r="J56" s="234" t="s">
        <v>1429</v>
      </c>
      <c r="K56" s="234"/>
      <c r="L56" s="233" t="s">
        <v>867</v>
      </c>
      <c r="M56" s="233"/>
      <c r="N56" s="232"/>
      <c r="O56" s="233" t="s">
        <v>868</v>
      </c>
      <c r="P56" s="233" t="s">
        <v>257</v>
      </c>
      <c r="Q56" s="233"/>
      <c r="R56" s="275">
        <v>36571</v>
      </c>
      <c r="S56" s="275">
        <v>36571</v>
      </c>
      <c r="T56" s="215">
        <v>1800</v>
      </c>
      <c r="U56" s="207" t="s">
        <v>490</v>
      </c>
      <c r="V56" s="37" t="str">
        <f>IF(U56="","",IF(ISNA(VLOOKUP(LEFT(U56,3),NDCｴﾘｱ,3,0)),IF(MID(U56,3,1)="0",VLOOKUP(LEFT(U56,2),NDCｴﾘｱ,2,0),_xlfn.CONCAT(VLOOKUP(LEFT(U56,2),NDCｴﾘｱ,2,0),"*")),VLOOKUP(LEFT(U56,3),NDCｴﾘｱ,2,0)))</f>
        <v>環境工学､公害</v>
      </c>
      <c r="W56" s="223" t="str">
        <f>IF(X56="","",INDEX(収納場所内容ｴﾘｱ,MATCH(X56,ｻｲｽﾞ,0),2))</f>
        <v>Ｂ６
版</v>
      </c>
      <c r="X56" s="116" t="s">
        <v>1329</v>
      </c>
      <c r="Y56" s="105" t="s">
        <v>546</v>
      </c>
      <c r="Z56" s="262"/>
      <c r="AA56" s="215" t="s">
        <v>1151</v>
      </c>
      <c r="AB56" s="117">
        <v>9784898001301</v>
      </c>
      <c r="AC56" s="232"/>
      <c r="AD56" s="118"/>
      <c r="AE56" s="237" t="str">
        <f>IF(AJ56="","",AJ56)</f>
        <v/>
      </c>
      <c r="AF56" s="238" t="str">
        <f>IF(AK56="","",AK56)</f>
        <v/>
      </c>
      <c r="AG56" s="238" t="str">
        <f>IF(AL56="","",AL56)</f>
        <v/>
      </c>
      <c r="AH56" s="62" t="str">
        <f>IF(AM56="","",AM56)</f>
        <v/>
      </c>
      <c r="AI56" s="139" t="s">
        <v>149</v>
      </c>
      <c r="AJ56" s="239"/>
      <c r="AK56" s="236"/>
      <c r="AL56" s="236"/>
      <c r="AM56" s="140"/>
      <c r="AN56" s="239"/>
      <c r="AO56" s="236"/>
      <c r="AP56" s="236"/>
      <c r="AQ56" s="140"/>
      <c r="AR56" s="239"/>
      <c r="AS56" s="236"/>
      <c r="AT56" s="236"/>
      <c r="AU56" s="140"/>
      <c r="AV56" s="239"/>
      <c r="AW56" s="236"/>
      <c r="AX56" s="236"/>
      <c r="AY56" s="140"/>
    </row>
    <row r="57" spans="1:51" ht="126.75">
      <c r="A57" s="231" t="s">
        <v>276</v>
      </c>
      <c r="B57" s="232" t="s">
        <v>2099</v>
      </c>
      <c r="C57" s="25" t="str">
        <f>IF(B57="","",INDEX(分野TBL,MATCH(B57,分野名称,0),1))</f>
        <v>21</v>
      </c>
      <c r="D57" s="25">
        <f>IF(E57="","",ROW())</f>
        <v>57</v>
      </c>
      <c r="E57" s="233" t="s">
        <v>1741</v>
      </c>
      <c r="F57" s="232"/>
      <c r="G57" s="233" t="s">
        <v>612</v>
      </c>
      <c r="H57" s="232"/>
      <c r="I57" s="234"/>
      <c r="J57" s="234"/>
      <c r="K57" s="234" t="s">
        <v>3331</v>
      </c>
      <c r="L57" s="233" t="s">
        <v>614</v>
      </c>
      <c r="M57" s="233" t="s">
        <v>615</v>
      </c>
      <c r="N57" s="232"/>
      <c r="O57" s="233" t="s">
        <v>613</v>
      </c>
      <c r="P57" s="233"/>
      <c r="Q57" s="233"/>
      <c r="R57" s="236">
        <v>37498</v>
      </c>
      <c r="S57" s="236"/>
      <c r="T57" s="215">
        <v>1714</v>
      </c>
      <c r="U57" s="207" t="s">
        <v>440</v>
      </c>
      <c r="V57" s="37" t="str">
        <f>IF(U57="","",IF(ISNA(VLOOKUP(LEFT(U57,3),NDCｴﾘｱ,3,0)),IF(MID(U57,3,1)="0",VLOOKUP(LEFT(U57,2),NDCｴﾘｱ,2,0),_xlfn.CONCAT(VLOOKUP(LEFT(U57,2),NDCｴﾘｱ,2,0),"*")),VLOOKUP(LEFT(U57,3),NDCｴﾘｱ,2,0)))</f>
        <v>環境工学､公害</v>
      </c>
      <c r="W57" s="223" t="str">
        <f>IF(X57="","",INDEX(収納場所内容ｴﾘｱ,MATCH(X57,ｻｲｽﾞ,0),2))</f>
        <v>Ａ５
版</v>
      </c>
      <c r="X57" s="116" t="s">
        <v>1331</v>
      </c>
      <c r="Y57" s="105" t="s">
        <v>1264</v>
      </c>
      <c r="Z57" s="262">
        <v>18.399999999999999</v>
      </c>
      <c r="AA57" s="125">
        <v>26</v>
      </c>
      <c r="AB57" s="117">
        <v>9784324069028</v>
      </c>
      <c r="AC57" s="232"/>
      <c r="AD57" s="118"/>
      <c r="AE57" s="237" t="str">
        <f>IF(AJ57="","",AJ57)</f>
        <v>川口章子</v>
      </c>
      <c r="AF57" s="238">
        <f>IF(AK57="","",AK57)</f>
        <v>43559</v>
      </c>
      <c r="AG57" s="238" t="str">
        <f>IF(AL57="","",AL57)</f>
        <v/>
      </c>
      <c r="AH57" s="62" t="str">
        <f>IF(AM57="","",AM57)</f>
        <v/>
      </c>
      <c r="AI57" s="139" t="s">
        <v>717</v>
      </c>
      <c r="AJ57" s="239" t="s">
        <v>2782</v>
      </c>
      <c r="AK57" s="236">
        <v>43559</v>
      </c>
      <c r="AL57" s="236"/>
      <c r="AM57" s="140"/>
      <c r="AN57" s="239"/>
      <c r="AO57" s="236"/>
      <c r="AP57" s="236"/>
      <c r="AQ57" s="140"/>
      <c r="AR57" s="239"/>
      <c r="AS57" s="236"/>
      <c r="AT57" s="236"/>
      <c r="AU57" s="140"/>
      <c r="AV57" s="239"/>
      <c r="AW57" s="236"/>
      <c r="AX57" s="236"/>
      <c r="AY57" s="140"/>
    </row>
    <row r="58" spans="1:51" ht="105.75">
      <c r="A58" s="231" t="s">
        <v>404</v>
      </c>
      <c r="B58" s="232" t="s">
        <v>1661</v>
      </c>
      <c r="C58" s="25" t="str">
        <f>IF(B58="","",INDEX(分野TBL,MATCH(B58,分野名称,0),1))</f>
        <v>23</v>
      </c>
      <c r="D58" s="25">
        <f>IF(E58="","",ROW())</f>
        <v>58</v>
      </c>
      <c r="E58" s="233" t="s">
        <v>684</v>
      </c>
      <c r="F58" s="232"/>
      <c r="G58" s="233" t="s">
        <v>685</v>
      </c>
      <c r="H58" s="232"/>
      <c r="I58" s="234" t="s">
        <v>686</v>
      </c>
      <c r="J58" s="234" t="s">
        <v>3406</v>
      </c>
      <c r="K58" s="234" t="s">
        <v>3407</v>
      </c>
      <c r="L58" s="233" t="s">
        <v>687</v>
      </c>
      <c r="M58" s="233"/>
      <c r="N58" s="232"/>
      <c r="O58" s="233" t="s">
        <v>1079</v>
      </c>
      <c r="P58" s="233" t="s">
        <v>1031</v>
      </c>
      <c r="Q58" s="233">
        <v>2174</v>
      </c>
      <c r="R58" s="236">
        <v>41115</v>
      </c>
      <c r="S58" s="236">
        <v>42241</v>
      </c>
      <c r="T58" s="215">
        <v>840</v>
      </c>
      <c r="U58" s="207" t="s">
        <v>1347</v>
      </c>
      <c r="V58" s="37" t="str">
        <f>IF(U58="","",IF(ISNA(VLOOKUP(LEFT(U58,3),NDCｴﾘｱ,3,0)),IF(MID(U58,3,1)="0",VLOOKUP(LEFT(U58,2),NDCｴﾘｱ,2,0),_xlfn.CONCAT(VLOOKUP(LEFT(U58,2),NDCｴﾘｱ,2,0),"*")),VLOOKUP(LEFT(U58,3),NDCｴﾘｱ,2,0)))</f>
        <v>植物学</v>
      </c>
      <c r="W58" s="223" t="str">
        <f>IF(X58="","",INDEX(収納場所内容ｴﾘｱ,MATCH(X58,ｻｲｽﾞ,0),2))</f>
        <v>文庫
新書</v>
      </c>
      <c r="X58" s="116" t="s">
        <v>1332</v>
      </c>
      <c r="Y58" s="105" t="s">
        <v>1346</v>
      </c>
      <c r="Z58" s="262"/>
      <c r="AA58" s="215" t="s">
        <v>539</v>
      </c>
      <c r="AB58" s="117">
        <v>9784121021748</v>
      </c>
      <c r="AC58" s="232"/>
      <c r="AD58" s="118"/>
      <c r="AE58" s="237" t="str">
        <f>IF(AJ58="","",AJ58)</f>
        <v>金子 壮一</v>
      </c>
      <c r="AF58" s="238">
        <f>IF(AK58="","",AK58)</f>
        <v>43475</v>
      </c>
      <c r="AG58" s="238">
        <f>IF(AL58="","",AL58)</f>
        <v>43531</v>
      </c>
      <c r="AH58" s="62">
        <f>IF(AM58="","",AM58)</f>
        <v>43559</v>
      </c>
      <c r="AI58" s="139" t="s">
        <v>734</v>
      </c>
      <c r="AJ58" s="239" t="s">
        <v>1108</v>
      </c>
      <c r="AK58" s="236">
        <v>43475</v>
      </c>
      <c r="AL58" s="236">
        <v>43531</v>
      </c>
      <c r="AM58" s="140">
        <v>43559</v>
      </c>
      <c r="AN58" s="239"/>
      <c r="AO58" s="236"/>
      <c r="AP58" s="236"/>
      <c r="AQ58" s="140"/>
      <c r="AR58" s="239"/>
      <c r="AS58" s="236"/>
      <c r="AT58" s="236"/>
      <c r="AU58" s="140"/>
      <c r="AV58" s="239"/>
      <c r="AW58" s="236"/>
      <c r="AX58" s="236"/>
      <c r="AY58" s="140"/>
    </row>
    <row r="59" spans="1:51" ht="147">
      <c r="A59" s="231" t="s">
        <v>2023</v>
      </c>
      <c r="B59" s="425" t="s">
        <v>1660</v>
      </c>
      <c r="C59" s="25" t="str">
        <f>IF(B59="","",INDEX(分野TBL,MATCH(B59,分野名称,0),1))</f>
        <v>23</v>
      </c>
      <c r="D59" s="25">
        <f>IF(E59="","",ROW())</f>
        <v>59</v>
      </c>
      <c r="E59" s="233" t="s">
        <v>1947</v>
      </c>
      <c r="F59" s="232"/>
      <c r="G59" s="233"/>
      <c r="H59" s="232"/>
      <c r="I59" s="234" t="s">
        <v>3492</v>
      </c>
      <c r="J59" s="234" t="s">
        <v>3493</v>
      </c>
      <c r="K59" s="234" t="s">
        <v>1987</v>
      </c>
      <c r="L59" s="233" t="s">
        <v>1948</v>
      </c>
      <c r="M59" s="233"/>
      <c r="N59" s="232"/>
      <c r="O59" s="233" t="s">
        <v>1984</v>
      </c>
      <c r="P59" s="233" t="s">
        <v>1949</v>
      </c>
      <c r="Q59" s="233">
        <v>39</v>
      </c>
      <c r="R59" s="236">
        <v>40360</v>
      </c>
      <c r="S59" s="236"/>
      <c r="T59" s="215">
        <v>1296</v>
      </c>
      <c r="U59" s="207" t="s">
        <v>1986</v>
      </c>
      <c r="V59" s="37" t="str">
        <f>IF(U59="","",IF(ISNA(VLOOKUP(LEFT(U59,3),NDCｴﾘｱ,3,0)),IF(MID(U59,3,1)="0",VLOOKUP(LEFT(U59,2),NDCｴﾘｱ,2,0),_xlfn.CONCAT(VLOOKUP(LEFT(U59,2),NDCｴﾘｱ,2,0),"*")),VLOOKUP(LEFT(U59,3),NDCｴﾘｱ,2,0)))</f>
        <v>植物学</v>
      </c>
      <c r="W59" s="223" t="str">
        <f>IF(X59="","",INDEX(収納場所内容ｴﾘｱ,MATCH(X59,ｻｲｽﾞ,0),2))</f>
        <v>Ｂ６
版</v>
      </c>
      <c r="X59" s="446" t="s">
        <v>1951</v>
      </c>
      <c r="Y59" s="105"/>
      <c r="Z59" s="262" t="s">
        <v>1985</v>
      </c>
      <c r="AA59" s="215" t="s">
        <v>1961</v>
      </c>
      <c r="AB59" s="117">
        <v>9784625684494</v>
      </c>
      <c r="AC59" s="232"/>
      <c r="AD59" s="118"/>
      <c r="AE59" s="237" t="str">
        <f>IF(AJ59="","",AJ59)</f>
        <v>伊藤友悌</v>
      </c>
      <c r="AF59" s="238">
        <f>IF(AK59="","",AK59)</f>
        <v>43440</v>
      </c>
      <c r="AG59" s="238">
        <f>IF(AL59="","",AL59)</f>
        <v>43475</v>
      </c>
      <c r="AH59" s="62">
        <f>IF(AM59="","",AM59)</f>
        <v>43503</v>
      </c>
      <c r="AI59" s="139"/>
      <c r="AJ59" s="239" t="s">
        <v>1856</v>
      </c>
      <c r="AK59" s="236">
        <v>43440</v>
      </c>
      <c r="AL59" s="236">
        <v>43475</v>
      </c>
      <c r="AM59" s="140">
        <v>43503</v>
      </c>
      <c r="AN59" s="239" t="s">
        <v>2126</v>
      </c>
      <c r="AO59" s="236">
        <v>43349</v>
      </c>
      <c r="AP59" s="236">
        <v>43377</v>
      </c>
      <c r="AQ59" s="140">
        <v>43405</v>
      </c>
      <c r="AR59" s="239"/>
      <c r="AS59" s="236"/>
      <c r="AT59" s="236"/>
      <c r="AU59" s="140"/>
      <c r="AV59" s="239"/>
      <c r="AW59" s="236"/>
      <c r="AX59" s="236"/>
      <c r="AY59" s="140"/>
    </row>
    <row r="60" spans="1:51" ht="116.25">
      <c r="A60" s="231" t="s">
        <v>1862</v>
      </c>
      <c r="B60" s="232" t="s">
        <v>1661</v>
      </c>
      <c r="C60" s="25" t="str">
        <f>IF(B60="","",INDEX(分野TBL,MATCH(B60,分野名称,0),1))</f>
        <v>23</v>
      </c>
      <c r="D60" s="25">
        <f>IF(E60="","",ROW())</f>
        <v>60</v>
      </c>
      <c r="E60" s="233" t="s">
        <v>1864</v>
      </c>
      <c r="F60" s="232"/>
      <c r="G60" s="233"/>
      <c r="H60" s="232"/>
      <c r="I60" s="234"/>
      <c r="J60" s="234" t="s">
        <v>1882</v>
      </c>
      <c r="K60" s="234" t="s">
        <v>3355</v>
      </c>
      <c r="L60" s="233" t="s">
        <v>1865</v>
      </c>
      <c r="M60" s="233"/>
      <c r="N60" s="232"/>
      <c r="O60" s="233" t="s">
        <v>1866</v>
      </c>
      <c r="P60" s="233"/>
      <c r="Q60" s="233"/>
      <c r="R60" s="236">
        <v>42911</v>
      </c>
      <c r="S60" s="236"/>
      <c r="T60" s="215">
        <v>5184</v>
      </c>
      <c r="U60" s="207" t="s">
        <v>1881</v>
      </c>
      <c r="V60" s="37" t="str">
        <f>IF(U60="","",IF(ISNA(VLOOKUP(LEFT(U60,3),NDCｴﾘｱ,3,0)),IF(MID(U60,3,1)="0",VLOOKUP(LEFT(U60,2),NDCｴﾘｱ,2,0),_xlfn.CONCAT(VLOOKUP(LEFT(U60,2),NDCｴﾘｱ,2,0),"*")),VLOOKUP(LEFT(U60,3),NDCｴﾘｱ,2,0)))</f>
        <v>一般植物学</v>
      </c>
      <c r="W60" s="223" t="str">
        <f>IF(X60="","",INDEX(収納場所内容ｴﾘｱ,MATCH(X60,ｻｲｽﾞ,0),2))</f>
        <v>Ａ５
版</v>
      </c>
      <c r="X60" s="119" t="s">
        <v>1867</v>
      </c>
      <c r="Y60" s="125" t="s">
        <v>1878</v>
      </c>
      <c r="Z60" s="262"/>
      <c r="AA60" s="125" t="s">
        <v>1879</v>
      </c>
      <c r="AB60" s="117">
        <v>9784254171631</v>
      </c>
      <c r="AC60" s="232"/>
      <c r="AD60" s="127" t="s">
        <v>1883</v>
      </c>
      <c r="AE60" s="237" t="str">
        <f>IF(AJ60="","",AJ60)</f>
        <v/>
      </c>
      <c r="AF60" s="238" t="str">
        <f>IF(AK60="","",AK60)</f>
        <v/>
      </c>
      <c r="AG60" s="238" t="str">
        <f>IF(AL60="","",AL60)</f>
        <v/>
      </c>
      <c r="AH60" s="62" t="str">
        <f>IF(AM60="","",AM60)</f>
        <v/>
      </c>
      <c r="AI60" s="139"/>
      <c r="AJ60" s="239"/>
      <c r="AK60" s="236"/>
      <c r="AL60" s="236"/>
      <c r="AM60" s="140"/>
      <c r="AN60" s="239"/>
      <c r="AO60" s="236"/>
      <c r="AP60" s="236"/>
      <c r="AQ60" s="140"/>
      <c r="AR60" s="239"/>
      <c r="AS60" s="236"/>
      <c r="AT60" s="236"/>
      <c r="AU60" s="140"/>
      <c r="AV60" s="239"/>
      <c r="AW60" s="236"/>
      <c r="AX60" s="236"/>
      <c r="AY60" s="140"/>
    </row>
    <row r="61" spans="1:51" ht="213.75">
      <c r="A61" s="231" t="s">
        <v>3111</v>
      </c>
      <c r="B61" s="232" t="s">
        <v>1660</v>
      </c>
      <c r="C61" s="25" t="str">
        <f>IF(B61="","",INDEX(分野TBL,MATCH(B61,分野名称,0),1))</f>
        <v>23</v>
      </c>
      <c r="D61" s="25">
        <f>IF(E61="","",ROW())</f>
        <v>61</v>
      </c>
      <c r="E61" s="233" t="s">
        <v>2957</v>
      </c>
      <c r="F61" s="232"/>
      <c r="G61" s="233"/>
      <c r="H61" s="232"/>
      <c r="I61" s="234"/>
      <c r="J61" s="234" t="s">
        <v>3541</v>
      </c>
      <c r="K61" s="234" t="s">
        <v>3542</v>
      </c>
      <c r="L61" s="233" t="s">
        <v>3068</v>
      </c>
      <c r="M61" s="233"/>
      <c r="N61" s="232"/>
      <c r="O61" s="233" t="s">
        <v>2983</v>
      </c>
      <c r="P61" s="233" t="s">
        <v>2982</v>
      </c>
      <c r="Q61" s="233"/>
      <c r="R61" s="236">
        <v>43685</v>
      </c>
      <c r="S61" s="434">
        <v>43691</v>
      </c>
      <c r="T61" s="217">
        <v>1296</v>
      </c>
      <c r="U61" s="207" t="s">
        <v>2986</v>
      </c>
      <c r="V61" s="37" t="str">
        <f>IF(U61="","",IF(ISNA(VLOOKUP(LEFT(U61,3),NDCｴﾘｱ,3,0)),IF(MID(U61,3,1)="0",VLOOKUP(LEFT(U61,2),NDCｴﾘｱ,2,0),_xlfn.CONCAT(VLOOKUP(LEFT(U61,2),NDCｴﾘｱ,2,0),"*")),VLOOKUP(LEFT(U61,3),NDCｴﾘｱ,2,0)))</f>
        <v>コケ植物［蘚苔類］</v>
      </c>
      <c r="W61" s="223" t="str">
        <f>IF(X61="","",INDEX(収納場所内容ｴﾘｱ,MATCH(X61,ｻｲｽﾞ,0),2))</f>
        <v>文庫
新書</v>
      </c>
      <c r="X61" s="448" t="s">
        <v>2992</v>
      </c>
      <c r="Y61" s="105" t="s">
        <v>2984</v>
      </c>
      <c r="Z61" s="262"/>
      <c r="AA61" s="215" t="s">
        <v>2985</v>
      </c>
      <c r="AB61" s="117">
        <v>9784140885888</v>
      </c>
      <c r="AC61" s="232"/>
      <c r="AD61" s="118"/>
      <c r="AE61" s="237" t="str">
        <f>IF(AJ61="","",AJ61)</f>
        <v>大森弘一郎</v>
      </c>
      <c r="AF61" s="238" t="str">
        <f>IF(AK61="","",AK61)</f>
        <v>？</v>
      </c>
      <c r="AG61" s="238" t="str">
        <f>IF(AL61="","",AL61)</f>
        <v>？</v>
      </c>
      <c r="AH61" s="62" t="str">
        <f>IF(AM61="","",AM61)</f>
        <v/>
      </c>
      <c r="AI61" s="139"/>
      <c r="AJ61" s="239" t="s">
        <v>3373</v>
      </c>
      <c r="AK61" s="236" t="s">
        <v>3374</v>
      </c>
      <c r="AL61" s="236" t="s">
        <v>3374</v>
      </c>
      <c r="AM61" s="140"/>
      <c r="AN61" s="239"/>
      <c r="AO61" s="236"/>
      <c r="AP61" s="236"/>
      <c r="AQ61" s="140"/>
      <c r="AR61" s="239"/>
      <c r="AS61" s="236"/>
      <c r="AT61" s="236"/>
      <c r="AU61" s="140"/>
      <c r="AV61" s="239"/>
      <c r="AW61" s="236"/>
      <c r="AX61" s="236"/>
      <c r="AY61" s="140"/>
    </row>
    <row r="62" spans="1:51" ht="137.25">
      <c r="A62" s="231" t="s">
        <v>19</v>
      </c>
      <c r="B62" s="232" t="s">
        <v>1661</v>
      </c>
      <c r="C62" s="25" t="str">
        <f>IF(B62="","",INDEX(分野TBL,MATCH(B62,分野名称,0),1))</f>
        <v>23</v>
      </c>
      <c r="D62" s="25">
        <f>IF(E62="","",ROW())</f>
        <v>62</v>
      </c>
      <c r="E62" s="233" t="s">
        <v>1163</v>
      </c>
      <c r="F62" s="232"/>
      <c r="G62" s="233" t="s">
        <v>1165</v>
      </c>
      <c r="H62" s="232"/>
      <c r="I62" s="234"/>
      <c r="J62" s="234" t="s">
        <v>3434</v>
      </c>
      <c r="K62" s="234" t="s">
        <v>3345</v>
      </c>
      <c r="L62" s="233" t="s">
        <v>1164</v>
      </c>
      <c r="M62" s="233"/>
      <c r="N62" s="232"/>
      <c r="O62" s="233" t="s">
        <v>1377</v>
      </c>
      <c r="P62" s="233"/>
      <c r="Q62" s="233"/>
      <c r="R62" s="236">
        <v>42339</v>
      </c>
      <c r="S62" s="236"/>
      <c r="T62" s="215"/>
      <c r="U62" s="207" t="s">
        <v>1372</v>
      </c>
      <c r="V62" s="37" t="str">
        <f>IF(U62="","",IF(ISNA(VLOOKUP(LEFT(U62,3),NDCｴﾘｱ,3,0)),IF(MID(U62,3,1)="0",VLOOKUP(LEFT(U62,2),NDCｴﾘｱ,2,0),_xlfn.CONCAT(VLOOKUP(LEFT(U62,2),NDCｴﾘｱ,2,0),"*")),VLOOKUP(LEFT(U62,3),NDCｴﾘｱ,2,0)))</f>
        <v>農業基礎学</v>
      </c>
      <c r="W62" s="223" t="str">
        <f>IF(X62="","",INDEX(収納場所内容ｴﾘｱ,MATCH(X62,ｻｲｽﾞ,0),2))</f>
        <v>文庫
新書</v>
      </c>
      <c r="X62" s="116" t="s">
        <v>1333</v>
      </c>
      <c r="Y62" s="105" t="s">
        <v>542</v>
      </c>
      <c r="Z62" s="262"/>
      <c r="AA62" s="215" t="s">
        <v>1336</v>
      </c>
      <c r="AB62" s="117">
        <v>9784635510226</v>
      </c>
      <c r="AC62" s="232"/>
      <c r="AD62" s="118"/>
      <c r="AE62" s="237" t="str">
        <f>IF(AJ62="","",AJ62)</f>
        <v>金子 壮一</v>
      </c>
      <c r="AF62" s="238">
        <f>IF(AK62="","",AK62)</f>
        <v>43041</v>
      </c>
      <c r="AG62" s="238" t="str">
        <f>IF(AL62="","",AL62)</f>
        <v>？</v>
      </c>
      <c r="AH62" s="62">
        <f>IF(AM62="","",AM62)</f>
        <v>43076</v>
      </c>
      <c r="AI62" s="139" t="s">
        <v>1158</v>
      </c>
      <c r="AJ62" s="239" t="s">
        <v>1107</v>
      </c>
      <c r="AK62" s="236">
        <v>43041</v>
      </c>
      <c r="AL62" s="236" t="s">
        <v>1143</v>
      </c>
      <c r="AM62" s="140">
        <v>43076</v>
      </c>
      <c r="AN62" s="239"/>
      <c r="AO62" s="236"/>
      <c r="AP62" s="236"/>
      <c r="AQ62" s="140"/>
      <c r="AR62" s="239"/>
      <c r="AS62" s="236"/>
      <c r="AT62" s="236"/>
      <c r="AU62" s="140"/>
      <c r="AV62" s="239"/>
      <c r="AW62" s="236"/>
      <c r="AX62" s="236"/>
      <c r="AY62" s="140"/>
    </row>
    <row r="63" spans="1:51" ht="168.75">
      <c r="A63" s="231" t="s">
        <v>217</v>
      </c>
      <c r="B63" s="232" t="s">
        <v>1661</v>
      </c>
      <c r="C63" s="25" t="str">
        <f>IF(B63="","",INDEX(分野TBL,MATCH(B63,分野名称,0),1))</f>
        <v>23</v>
      </c>
      <c r="D63" s="25">
        <f>IF(E63="","",ROW())</f>
        <v>63</v>
      </c>
      <c r="E63" s="233" t="s">
        <v>510</v>
      </c>
      <c r="F63" s="232"/>
      <c r="G63" s="233"/>
      <c r="H63" s="232"/>
      <c r="I63" s="234"/>
      <c r="J63" s="234" t="s">
        <v>3424</v>
      </c>
      <c r="K63" s="234" t="s">
        <v>3425</v>
      </c>
      <c r="L63" s="233" t="s">
        <v>1357</v>
      </c>
      <c r="M63" s="233"/>
      <c r="N63" s="232"/>
      <c r="O63" s="233" t="s">
        <v>1358</v>
      </c>
      <c r="P63" s="233"/>
      <c r="Q63" s="233"/>
      <c r="R63" s="236">
        <v>40974</v>
      </c>
      <c r="S63" s="236"/>
      <c r="T63" s="215"/>
      <c r="U63" s="207" t="s">
        <v>1360</v>
      </c>
      <c r="V63" s="37" t="str">
        <f>IF(U63="","",IF(ISNA(VLOOKUP(LEFT(U63,3),NDCｴﾘｱ,3,0)),IF(MID(U63,3,1)="0",VLOOKUP(LEFT(U63,2),NDCｴﾘｱ,2,0),_xlfn.CONCAT(VLOOKUP(LEFT(U63,2),NDCｴﾘｱ,2,0),"*")),VLOOKUP(LEFT(U63,3),NDCｴﾘｱ,2,0)))</f>
        <v>蔬菜園芸</v>
      </c>
      <c r="W63" s="223" t="str">
        <f>IF(X63="","",INDEX(収納場所内容ｴﾘｱ,MATCH(X63,ｻｲｽﾞ,0),2))</f>
        <v>Ａ５
版</v>
      </c>
      <c r="X63" s="116" t="s">
        <v>1328</v>
      </c>
      <c r="Y63" s="105" t="s">
        <v>1359</v>
      </c>
      <c r="Z63" s="262"/>
      <c r="AA63" s="215" t="s">
        <v>98</v>
      </c>
      <c r="AB63" s="117">
        <v>9784054051966</v>
      </c>
      <c r="AC63" s="232"/>
      <c r="AD63" s="118"/>
      <c r="AE63" s="237" t="str">
        <f>IF(AJ63="","",AJ63)</f>
        <v/>
      </c>
      <c r="AF63" s="238" t="str">
        <f>IF(AK63="","",AK63)</f>
        <v/>
      </c>
      <c r="AG63" s="238" t="str">
        <f>IF(AL63="","",AL63)</f>
        <v/>
      </c>
      <c r="AH63" s="62" t="str">
        <f>IF(AM63="","",AM63)</f>
        <v/>
      </c>
      <c r="AI63" s="139" t="s">
        <v>520</v>
      </c>
      <c r="AJ63" s="239"/>
      <c r="AK63" s="236"/>
      <c r="AL63" s="236"/>
      <c r="AM63" s="140"/>
      <c r="AN63" s="239"/>
      <c r="AO63" s="236"/>
      <c r="AP63" s="236"/>
      <c r="AQ63" s="140"/>
      <c r="AR63" s="239"/>
      <c r="AS63" s="236"/>
      <c r="AT63" s="236"/>
      <c r="AU63" s="140"/>
      <c r="AV63" s="239"/>
      <c r="AW63" s="236"/>
      <c r="AX63" s="236"/>
      <c r="AY63" s="140"/>
    </row>
    <row r="64" spans="1:51" ht="68.25">
      <c r="A64" s="231" t="s">
        <v>1456</v>
      </c>
      <c r="B64" s="232" t="s">
        <v>1661</v>
      </c>
      <c r="C64" s="25" t="str">
        <f>IF(B64="","",INDEX(分野TBL,MATCH(B64,分野名称,0),1))</f>
        <v>23</v>
      </c>
      <c r="D64" s="25">
        <f>IF(E64="","",ROW())</f>
        <v>64</v>
      </c>
      <c r="E64" s="233" t="s">
        <v>638</v>
      </c>
      <c r="F64" s="232"/>
      <c r="G64" s="233"/>
      <c r="H64" s="232"/>
      <c r="I64" s="234"/>
      <c r="J64" s="234" t="s">
        <v>1418</v>
      </c>
      <c r="K64" s="234" t="s">
        <v>1418</v>
      </c>
      <c r="L64" s="233" t="s">
        <v>636</v>
      </c>
      <c r="M64" s="233"/>
      <c r="N64" s="232"/>
      <c r="O64" s="233" t="s">
        <v>637</v>
      </c>
      <c r="P64" s="233" t="s">
        <v>640</v>
      </c>
      <c r="Q64" s="233">
        <v>1</v>
      </c>
      <c r="R64" s="236">
        <v>39387</v>
      </c>
      <c r="S64" s="236"/>
      <c r="T64" s="215">
        <v>2500</v>
      </c>
      <c r="U64" s="207" t="s">
        <v>1470</v>
      </c>
      <c r="V64" s="37" t="str">
        <f>IF(U64="","",IF(ISNA(VLOOKUP(LEFT(U64,3),NDCｴﾘｱ,3,0)),IF(MID(U64,3,1)="0",VLOOKUP(LEFT(U64,2),NDCｴﾘｱ,2,0),_xlfn.CONCAT(VLOOKUP(LEFT(U64,2),NDCｴﾘｱ,2,0),"*")),VLOOKUP(LEFT(U64,3),NDCｴﾘｱ,2,0)))</f>
        <v>林業</v>
      </c>
      <c r="W64" s="223" t="str">
        <f>IF(X64="","",INDEX(収納場所内容ｴﾘｱ,MATCH(X64,ｻｲｽﾞ,0),2))</f>
        <v>Ａ５
版</v>
      </c>
      <c r="X64" s="116" t="s">
        <v>1498</v>
      </c>
      <c r="Y64" s="105" t="s">
        <v>1412</v>
      </c>
      <c r="Z64" s="262">
        <v>18.5</v>
      </c>
      <c r="AA64" s="215">
        <v>26.5</v>
      </c>
      <c r="AB64" s="117">
        <v>9784843327852</v>
      </c>
      <c r="AC64" s="232"/>
      <c r="AD64" s="118"/>
      <c r="AE64" s="237" t="str">
        <f>IF(AJ64="","",AJ64)</f>
        <v/>
      </c>
      <c r="AF64" s="238" t="str">
        <f>IF(AK64="","",AK64)</f>
        <v/>
      </c>
      <c r="AG64" s="238" t="str">
        <f>IF(AL64="","",AL64)</f>
        <v/>
      </c>
      <c r="AH64" s="62" t="str">
        <f>IF(AM64="","",AM64)</f>
        <v/>
      </c>
      <c r="AI64" s="139" t="s">
        <v>726</v>
      </c>
      <c r="AJ64" s="239"/>
      <c r="AK64" s="236"/>
      <c r="AL64" s="236"/>
      <c r="AM64" s="140"/>
      <c r="AN64" s="239"/>
      <c r="AO64" s="236"/>
      <c r="AP64" s="236"/>
      <c r="AQ64" s="140"/>
      <c r="AR64" s="239"/>
      <c r="AS64" s="236"/>
      <c r="AT64" s="236"/>
      <c r="AU64" s="140"/>
      <c r="AV64" s="239"/>
      <c r="AW64" s="236"/>
      <c r="AX64" s="236"/>
      <c r="AY64" s="140"/>
    </row>
    <row r="65" spans="1:51" ht="68.25">
      <c r="A65" s="231" t="s">
        <v>1458</v>
      </c>
      <c r="B65" s="232" t="s">
        <v>1661</v>
      </c>
      <c r="C65" s="25" t="str">
        <f>IF(B65="","",INDEX(分野TBL,MATCH(B65,分野名称,0),1))</f>
        <v>23</v>
      </c>
      <c r="D65" s="25">
        <f>IF(E65="","",ROW())</f>
        <v>65</v>
      </c>
      <c r="E65" s="233" t="s">
        <v>639</v>
      </c>
      <c r="F65" s="232"/>
      <c r="G65" s="233"/>
      <c r="H65" s="232"/>
      <c r="I65" s="234"/>
      <c r="J65" s="234" t="s">
        <v>1418</v>
      </c>
      <c r="K65" s="234" t="s">
        <v>1418</v>
      </c>
      <c r="L65" s="233" t="s">
        <v>636</v>
      </c>
      <c r="M65" s="233"/>
      <c r="N65" s="232"/>
      <c r="O65" s="233" t="s">
        <v>637</v>
      </c>
      <c r="P65" s="233" t="s">
        <v>640</v>
      </c>
      <c r="Q65" s="233">
        <v>2</v>
      </c>
      <c r="R65" s="236">
        <v>39465</v>
      </c>
      <c r="S65" s="236"/>
      <c r="T65" s="215">
        <v>2500</v>
      </c>
      <c r="U65" s="207" t="s">
        <v>1470</v>
      </c>
      <c r="V65" s="37" t="str">
        <f>IF(U65="","",IF(ISNA(VLOOKUP(LEFT(U65,3),NDCｴﾘｱ,3,0)),IF(MID(U65,3,1)="0",VLOOKUP(LEFT(U65,2),NDCｴﾘｱ,2,0),_xlfn.CONCAT(VLOOKUP(LEFT(U65,2),NDCｴﾘｱ,2,0),"*")),VLOOKUP(LEFT(U65,3),NDCｴﾘｱ,2,0)))</f>
        <v>林業</v>
      </c>
      <c r="W65" s="223" t="str">
        <f>IF(X65="","",INDEX(収納場所内容ｴﾘｱ,MATCH(X65,ｻｲｽﾞ,0),2))</f>
        <v>Ａ５
版</v>
      </c>
      <c r="X65" s="116" t="s">
        <v>1498</v>
      </c>
      <c r="Y65" s="105" t="s">
        <v>1413</v>
      </c>
      <c r="Z65" s="262">
        <v>18.5</v>
      </c>
      <c r="AA65" s="215">
        <v>26.5</v>
      </c>
      <c r="AB65" s="117">
        <v>9784843327869</v>
      </c>
      <c r="AC65" s="232"/>
      <c r="AD65" s="118"/>
      <c r="AE65" s="237" t="str">
        <f>IF(AJ65="","",AJ65)</f>
        <v/>
      </c>
      <c r="AF65" s="238" t="str">
        <f>IF(AK65="","",AK65)</f>
        <v/>
      </c>
      <c r="AG65" s="238" t="str">
        <f>IF(AL65="","",AL65)</f>
        <v/>
      </c>
      <c r="AH65" s="62" t="str">
        <f>IF(AM65="","",AM65)</f>
        <v/>
      </c>
      <c r="AI65" s="139" t="s">
        <v>727</v>
      </c>
      <c r="AJ65" s="239"/>
      <c r="AK65" s="236"/>
      <c r="AL65" s="236"/>
      <c r="AM65" s="140"/>
      <c r="AN65" s="239"/>
      <c r="AO65" s="236"/>
      <c r="AP65" s="236"/>
      <c r="AQ65" s="140"/>
      <c r="AR65" s="239"/>
      <c r="AS65" s="236"/>
      <c r="AT65" s="236"/>
      <c r="AU65" s="140"/>
      <c r="AV65" s="239"/>
      <c r="AW65" s="236"/>
      <c r="AX65" s="236"/>
      <c r="AY65" s="140"/>
    </row>
    <row r="66" spans="1:51" ht="68.25">
      <c r="A66" s="231" t="s">
        <v>1460</v>
      </c>
      <c r="B66" s="232" t="s">
        <v>1661</v>
      </c>
      <c r="C66" s="25" t="str">
        <f>IF(B66="","",INDEX(分野TBL,MATCH(B66,分野名称,0),1))</f>
        <v>23</v>
      </c>
      <c r="D66" s="25">
        <f>IF(E66="","",ROW())</f>
        <v>66</v>
      </c>
      <c r="E66" s="233" t="s">
        <v>641</v>
      </c>
      <c r="F66" s="232"/>
      <c r="G66" s="233"/>
      <c r="H66" s="232"/>
      <c r="I66" s="234"/>
      <c r="J66" s="234" t="s">
        <v>1418</v>
      </c>
      <c r="K66" s="234" t="s">
        <v>1418</v>
      </c>
      <c r="L66" s="233" t="s">
        <v>636</v>
      </c>
      <c r="M66" s="233"/>
      <c r="N66" s="232"/>
      <c r="O66" s="233" t="s">
        <v>637</v>
      </c>
      <c r="P66" s="233" t="s">
        <v>640</v>
      </c>
      <c r="Q66" s="233">
        <v>3</v>
      </c>
      <c r="R66" s="236">
        <v>39514</v>
      </c>
      <c r="S66" s="236"/>
      <c r="T66" s="215">
        <v>2500</v>
      </c>
      <c r="U66" s="207" t="s">
        <v>1470</v>
      </c>
      <c r="V66" s="37" t="str">
        <f>IF(U66="","",IF(ISNA(VLOOKUP(LEFT(U66,3),NDCｴﾘｱ,3,0)),IF(MID(U66,3,1)="0",VLOOKUP(LEFT(U66,2),NDCｴﾘｱ,2,0),_xlfn.CONCAT(VLOOKUP(LEFT(U66,2),NDCｴﾘｱ,2,0),"*")),VLOOKUP(LEFT(U66,3),NDCｴﾘｱ,2,0)))</f>
        <v>林業</v>
      </c>
      <c r="W66" s="223" t="str">
        <f>IF(X66="","",INDEX(収納場所内容ｴﾘｱ,MATCH(X66,ｻｲｽﾞ,0),2))</f>
        <v>Ａ５
版</v>
      </c>
      <c r="X66" s="116" t="s">
        <v>1498</v>
      </c>
      <c r="Y66" s="105" t="s">
        <v>1412</v>
      </c>
      <c r="Z66" s="262">
        <v>18.5</v>
      </c>
      <c r="AA66" s="215">
        <v>26.5</v>
      </c>
      <c r="AB66" s="117">
        <v>9784843327852</v>
      </c>
      <c r="AC66" s="232"/>
      <c r="AD66" s="118"/>
      <c r="AE66" s="237" t="str">
        <f>IF(AJ66="","",AJ66)</f>
        <v/>
      </c>
      <c r="AF66" s="238" t="str">
        <f>IF(AK66="","",AK66)</f>
        <v/>
      </c>
      <c r="AG66" s="238" t="str">
        <f>IF(AL66="","",AL66)</f>
        <v/>
      </c>
      <c r="AH66" s="62" t="str">
        <f>IF(AM66="","",AM66)</f>
        <v/>
      </c>
      <c r="AI66" s="139" t="s">
        <v>728</v>
      </c>
      <c r="AJ66" s="239"/>
      <c r="AK66" s="236"/>
      <c r="AL66" s="236"/>
      <c r="AM66" s="140"/>
      <c r="AN66" s="239"/>
      <c r="AO66" s="236"/>
      <c r="AP66" s="236"/>
      <c r="AQ66" s="140"/>
      <c r="AR66" s="239"/>
      <c r="AS66" s="236"/>
      <c r="AT66" s="236"/>
      <c r="AU66" s="140"/>
      <c r="AV66" s="239"/>
      <c r="AW66" s="236"/>
      <c r="AX66" s="236"/>
      <c r="AY66" s="140"/>
    </row>
    <row r="67" spans="1:51" ht="53.25">
      <c r="A67" s="231" t="s">
        <v>232</v>
      </c>
      <c r="B67" s="232" t="s">
        <v>1661</v>
      </c>
      <c r="C67" s="25" t="str">
        <f>IF(B67="","",INDEX(分野TBL,MATCH(B67,分野名称,0),1))</f>
        <v>23</v>
      </c>
      <c r="D67" s="25">
        <f>IF(E67="","",ROW())</f>
        <v>67</v>
      </c>
      <c r="E67" s="233" t="s">
        <v>921</v>
      </c>
      <c r="F67" s="232"/>
      <c r="G67" s="233" t="s">
        <v>922</v>
      </c>
      <c r="H67" s="232"/>
      <c r="I67" s="234"/>
      <c r="J67" s="234" t="s">
        <v>3334</v>
      </c>
      <c r="K67" s="234"/>
      <c r="L67" s="233" t="s">
        <v>3045</v>
      </c>
      <c r="M67" s="233"/>
      <c r="N67" s="232"/>
      <c r="O67" s="233" t="s">
        <v>852</v>
      </c>
      <c r="P67" s="233"/>
      <c r="Q67" s="233"/>
      <c r="R67" s="236">
        <v>37865</v>
      </c>
      <c r="S67" s="236">
        <v>37865</v>
      </c>
      <c r="T67" s="215">
        <v>1905</v>
      </c>
      <c r="U67" s="207" t="s">
        <v>480</v>
      </c>
      <c r="V67" s="37" t="str">
        <f>IF(U67="","",IF(ISNA(VLOOKUP(LEFT(U67,3),NDCｴﾘｱ,3,0)),IF(MID(U67,3,1)="0",VLOOKUP(LEFT(U67,2),NDCｴﾘｱ,2,0),_xlfn.CONCAT(VLOOKUP(LEFT(U67,2),NDCｴﾘｱ,2,0),"*")),VLOOKUP(LEFT(U67,3),NDCｴﾘｱ,2,0)))</f>
        <v>林業</v>
      </c>
      <c r="W67" s="223" t="str">
        <f>IF(X67="","",INDEX(収納場所内容ｴﾘｱ,MATCH(X67,ｻｲｽﾞ,0),2))</f>
        <v>Ａ５
版</v>
      </c>
      <c r="X67" s="116" t="s">
        <v>1328</v>
      </c>
      <c r="Y67" s="105" t="s">
        <v>481</v>
      </c>
      <c r="Z67" s="262"/>
      <c r="AA67" s="215" t="s">
        <v>98</v>
      </c>
      <c r="AB67" s="117">
        <v>9784889651430</v>
      </c>
      <c r="AC67" s="232"/>
      <c r="AD67" s="118"/>
      <c r="AE67" s="237" t="str">
        <f>IF(AJ67="","",AJ67)</f>
        <v/>
      </c>
      <c r="AF67" s="238" t="str">
        <f>IF(AK67="","",AK67)</f>
        <v/>
      </c>
      <c r="AG67" s="238" t="str">
        <f>IF(AL67="","",AL67)</f>
        <v/>
      </c>
      <c r="AH67" s="62" t="str">
        <f>IF(AM67="","",AM67)</f>
        <v/>
      </c>
      <c r="AI67" s="139" t="s">
        <v>137</v>
      </c>
      <c r="AJ67" s="239"/>
      <c r="AK67" s="236"/>
      <c r="AL67" s="236"/>
      <c r="AM67" s="140"/>
      <c r="AN67" s="239"/>
      <c r="AO67" s="236"/>
      <c r="AP67" s="236"/>
      <c r="AQ67" s="140"/>
      <c r="AR67" s="239"/>
      <c r="AS67" s="236"/>
      <c r="AT67" s="236"/>
      <c r="AU67" s="140"/>
      <c r="AV67" s="239"/>
      <c r="AW67" s="236"/>
      <c r="AX67" s="236"/>
      <c r="AY67" s="140"/>
    </row>
    <row r="68" spans="1:51" ht="74.25">
      <c r="A68" s="231" t="s">
        <v>254</v>
      </c>
      <c r="B68" s="232" t="s">
        <v>1661</v>
      </c>
      <c r="C68" s="25" t="str">
        <f>IF(B68="","",INDEX(分野TBL,MATCH(B68,分野名称,0),1))</f>
        <v>23</v>
      </c>
      <c r="D68" s="25">
        <f>IF(E68="","",ROW())</f>
        <v>68</v>
      </c>
      <c r="E68" s="233" t="s">
        <v>1120</v>
      </c>
      <c r="F68" s="232"/>
      <c r="G68" s="233" t="s">
        <v>753</v>
      </c>
      <c r="H68" s="232"/>
      <c r="I68" s="234" t="s">
        <v>695</v>
      </c>
      <c r="J68" s="234" t="s">
        <v>752</v>
      </c>
      <c r="K68" s="234"/>
      <c r="L68" s="233" t="s">
        <v>1121</v>
      </c>
      <c r="M68" s="233"/>
      <c r="N68" s="232"/>
      <c r="O68" s="233" t="s">
        <v>1122</v>
      </c>
      <c r="P68" s="233"/>
      <c r="Q68" s="233"/>
      <c r="R68" s="236">
        <v>36257</v>
      </c>
      <c r="S68" s="236">
        <v>36257</v>
      </c>
      <c r="T68" s="215">
        <v>2800</v>
      </c>
      <c r="U68" s="207" t="s">
        <v>751</v>
      </c>
      <c r="V68" s="37" t="str">
        <f>IF(U68="","",IF(ISNA(VLOOKUP(LEFT(U68,3),NDCｴﾘｱ,3,0)),IF(MID(U68,3,1)="0",VLOOKUP(LEFT(U68,2),NDCｴﾘｱ,2,0),_xlfn.CONCAT(VLOOKUP(LEFT(U68,2),NDCｴﾘｱ,2,0),"*")),VLOOKUP(LEFT(U68,3),NDCｴﾘｱ,2,0)))</f>
        <v>森林史, 林業史･事情</v>
      </c>
      <c r="W68" s="223" t="str">
        <f>IF(X68="","",INDEX(収納場所内容ｴﾘｱ,MATCH(X68,ｻｲｽﾞ,0),2))</f>
        <v>Ｂ６
版</v>
      </c>
      <c r="X68" s="116" t="s">
        <v>1329</v>
      </c>
      <c r="Y68" s="105" t="s">
        <v>451</v>
      </c>
      <c r="Z68" s="262"/>
      <c r="AA68" s="215" t="s">
        <v>93</v>
      </c>
      <c r="AB68" s="117">
        <v>9784000252850</v>
      </c>
      <c r="AC68" s="232"/>
      <c r="AD68" s="118"/>
      <c r="AE68" s="237" t="str">
        <f>IF(AJ68="","",AJ68)</f>
        <v>栗野哲郎</v>
      </c>
      <c r="AF68" s="238">
        <f>IF(AK68="","",AK68)</f>
        <v>43475</v>
      </c>
      <c r="AG68" s="238">
        <f>IF(AL68="","",AL68)</f>
        <v>43502</v>
      </c>
      <c r="AH68" s="62" t="str">
        <f>IF(AM68="","",AM68)</f>
        <v/>
      </c>
      <c r="AI68" s="139" t="s">
        <v>426</v>
      </c>
      <c r="AJ68" s="239" t="s">
        <v>2803</v>
      </c>
      <c r="AK68" s="236">
        <v>43475</v>
      </c>
      <c r="AL68" s="236">
        <v>43502</v>
      </c>
      <c r="AM68" s="140"/>
      <c r="AN68" s="239"/>
      <c r="AO68" s="236"/>
      <c r="AP68" s="236"/>
      <c r="AQ68" s="140"/>
      <c r="AR68" s="239"/>
      <c r="AS68" s="236"/>
      <c r="AT68" s="236"/>
      <c r="AU68" s="140"/>
      <c r="AV68" s="239"/>
      <c r="AW68" s="236"/>
      <c r="AX68" s="236"/>
      <c r="AY68" s="140"/>
    </row>
    <row r="69" spans="1:51" ht="210.75">
      <c r="A69" s="231" t="s">
        <v>421</v>
      </c>
      <c r="B69" s="232" t="s">
        <v>1661</v>
      </c>
      <c r="C69" s="25" t="str">
        <f>IF(B69="","",INDEX(分野TBL,MATCH(B69,分野名称,0),1))</f>
        <v>23</v>
      </c>
      <c r="D69" s="25">
        <f>IF(E69="","",ROW())</f>
        <v>69</v>
      </c>
      <c r="E69" s="233" t="s">
        <v>1114</v>
      </c>
      <c r="F69" s="232"/>
      <c r="G69" s="233" t="s">
        <v>748</v>
      </c>
      <c r="H69" s="232"/>
      <c r="I69" s="234" t="s">
        <v>3382</v>
      </c>
      <c r="J69" s="234" t="s">
        <v>1900</v>
      </c>
      <c r="K69" s="234" t="s">
        <v>3383</v>
      </c>
      <c r="L69" s="233" t="s">
        <v>1115</v>
      </c>
      <c r="M69" s="233"/>
      <c r="N69" s="232"/>
      <c r="O69" s="233" t="s">
        <v>1116</v>
      </c>
      <c r="P69" s="233"/>
      <c r="Q69" s="233"/>
      <c r="R69" s="236">
        <v>32219</v>
      </c>
      <c r="S69" s="236">
        <v>36874</v>
      </c>
      <c r="T69" s="215">
        <v>981</v>
      </c>
      <c r="U69" s="207" t="s">
        <v>745</v>
      </c>
      <c r="V69" s="37" t="str">
        <f>IF(U69="","",IF(ISNA(VLOOKUP(LEFT(U69,3),NDCｴﾘｱ,3,0)),IF(MID(U69,3,1)="0",VLOOKUP(LEFT(U69,2),NDCｴﾘｱ,2,0),_xlfn.CONCAT(VLOOKUP(LEFT(U69,2),NDCｴﾘｱ,2,0),"*")),VLOOKUP(LEFT(U69,3),NDCｴﾘｱ,2,0)))</f>
        <v>森林立地､,造林</v>
      </c>
      <c r="W69" s="223" t="str">
        <f>IF(X69="","",INDEX(収納場所内容ｴﾘｱ,MATCH(X69,ｻｲｽﾞ,0),2))</f>
        <v>Ｂ６
版</v>
      </c>
      <c r="X69" s="116" t="s">
        <v>1329</v>
      </c>
      <c r="Y69" s="105" t="s">
        <v>747</v>
      </c>
      <c r="Z69" s="262"/>
      <c r="AA69" s="215" t="s">
        <v>746</v>
      </c>
      <c r="AB69" s="117">
        <v>9784487751983</v>
      </c>
      <c r="AC69" s="232"/>
      <c r="AD69" s="118"/>
      <c r="AE69" s="237" t="str">
        <f>IF(AJ69="","",AJ69)</f>
        <v/>
      </c>
      <c r="AF69" s="238" t="str">
        <f>IF(AK69="","",AK69)</f>
        <v/>
      </c>
      <c r="AG69" s="238" t="str">
        <f>IF(AL69="","",AL69)</f>
        <v/>
      </c>
      <c r="AH69" s="62" t="str">
        <f>IF(AM69="","",AM69)</f>
        <v/>
      </c>
      <c r="AI69" s="139" t="s">
        <v>424</v>
      </c>
      <c r="AJ69" s="239"/>
      <c r="AK69" s="236"/>
      <c r="AL69" s="236"/>
      <c r="AM69" s="140"/>
      <c r="AN69" s="239"/>
      <c r="AO69" s="236"/>
      <c r="AP69" s="236"/>
      <c r="AQ69" s="140"/>
      <c r="AR69" s="239"/>
      <c r="AS69" s="236"/>
      <c r="AT69" s="236"/>
      <c r="AU69" s="140"/>
      <c r="AV69" s="239"/>
      <c r="AW69" s="236"/>
      <c r="AX69" s="236"/>
      <c r="AY69" s="140"/>
    </row>
    <row r="70" spans="1:51" ht="63.75">
      <c r="A70" s="231" t="s">
        <v>970</v>
      </c>
      <c r="B70" s="232" t="s">
        <v>1661</v>
      </c>
      <c r="C70" s="25" t="str">
        <f>IF(B70="","",INDEX(分野TBL,MATCH(B70,分野名称,0),1))</f>
        <v>23</v>
      </c>
      <c r="D70" s="25">
        <f>IF(E70="","",ROW())</f>
        <v>70</v>
      </c>
      <c r="E70" s="233" t="s">
        <v>918</v>
      </c>
      <c r="F70" s="232"/>
      <c r="G70" s="233" t="s">
        <v>116</v>
      </c>
      <c r="H70" s="232"/>
      <c r="I70" s="234"/>
      <c r="J70" s="234" t="s">
        <v>1437</v>
      </c>
      <c r="K70" s="234"/>
      <c r="L70" s="233" t="s">
        <v>3047</v>
      </c>
      <c r="M70" s="233"/>
      <c r="N70" s="232"/>
      <c r="O70" s="233" t="s">
        <v>1090</v>
      </c>
      <c r="P70" s="233"/>
      <c r="Q70" s="233"/>
      <c r="R70" s="236">
        <v>38108</v>
      </c>
      <c r="S70" s="236">
        <v>38108</v>
      </c>
      <c r="T70" s="215">
        <v>1200</v>
      </c>
      <c r="U70" s="207" t="s">
        <v>114</v>
      </c>
      <c r="V70" s="37" t="str">
        <f>IF(U70="","",IF(ISNA(VLOOKUP(LEFT(U70,3),NDCｴﾘｱ,3,0)),IF(MID(U70,3,1)="0",VLOOKUP(LEFT(U70,2),NDCｴﾘｱ,2,0),_xlfn.CONCAT(VLOOKUP(LEFT(U70,2),NDCｴﾘｱ,2,0),"*")),VLOOKUP(LEFT(U70,3),NDCｴﾘｱ,2,0)))</f>
        <v>森林立地､,造林</v>
      </c>
      <c r="W70" s="223" t="str">
        <f>IF(X70="","",INDEX(収納場所内容ｴﾘｱ,MATCH(X70,ｻｲｽﾞ,0),2))</f>
        <v>Ｂ６
版</v>
      </c>
      <c r="X70" s="116" t="s">
        <v>1329</v>
      </c>
      <c r="Y70" s="105" t="s">
        <v>115</v>
      </c>
      <c r="Z70" s="262"/>
      <c r="AA70" s="215" t="s">
        <v>1151</v>
      </c>
      <c r="AB70" s="117">
        <v>9784319006496</v>
      </c>
      <c r="AC70" s="232"/>
      <c r="AD70" s="118"/>
      <c r="AE70" s="237" t="str">
        <f>IF(AJ70="","",AJ70)</f>
        <v/>
      </c>
      <c r="AF70" s="238" t="str">
        <f>IF(AK70="","",AK70)</f>
        <v/>
      </c>
      <c r="AG70" s="238" t="str">
        <f>IF(AL70="","",AL70)</f>
        <v/>
      </c>
      <c r="AH70" s="62" t="str">
        <f>IF(AM70="","",AM70)</f>
        <v/>
      </c>
      <c r="AI70" s="139" t="s">
        <v>134</v>
      </c>
      <c r="AJ70" s="239"/>
      <c r="AK70" s="236"/>
      <c r="AL70" s="236"/>
      <c r="AM70" s="140"/>
      <c r="AN70" s="239"/>
      <c r="AO70" s="236"/>
      <c r="AP70" s="236"/>
      <c r="AQ70" s="140"/>
      <c r="AR70" s="239"/>
      <c r="AS70" s="236"/>
      <c r="AT70" s="236"/>
      <c r="AU70" s="140"/>
      <c r="AV70" s="239"/>
      <c r="AW70" s="236"/>
      <c r="AX70" s="236"/>
      <c r="AY70" s="140"/>
    </row>
    <row r="71" spans="1:51" ht="53.25">
      <c r="A71" s="231" t="s">
        <v>227</v>
      </c>
      <c r="B71" s="232" t="s">
        <v>1661</v>
      </c>
      <c r="C71" s="25" t="str">
        <f>IF(B71="","",INDEX(分野TBL,MATCH(B71,分野名称,0),1))</f>
        <v>23</v>
      </c>
      <c r="D71" s="25">
        <f>IF(E71="","",ROW())</f>
        <v>71</v>
      </c>
      <c r="E71" s="233" t="s">
        <v>495</v>
      </c>
      <c r="F71" s="232"/>
      <c r="G71" s="233" t="s">
        <v>911</v>
      </c>
      <c r="H71" s="232"/>
      <c r="I71" s="234"/>
      <c r="J71" s="234" t="s">
        <v>1430</v>
      </c>
      <c r="K71" s="234"/>
      <c r="L71" s="233" t="s">
        <v>3044</v>
      </c>
      <c r="M71" s="233"/>
      <c r="N71" s="232"/>
      <c r="O71" s="233" t="s">
        <v>1079</v>
      </c>
      <c r="P71" s="233" t="s">
        <v>843</v>
      </c>
      <c r="Q71" s="233"/>
      <c r="R71" s="236">
        <v>37316</v>
      </c>
      <c r="S71" s="236">
        <v>37316</v>
      </c>
      <c r="T71" s="215">
        <v>1700</v>
      </c>
      <c r="U71" s="108" t="s">
        <v>101</v>
      </c>
      <c r="V71" s="37" t="str">
        <f>IF(U71="","",IF(ISNA(VLOOKUP(LEFT(U71,3),NDCｴﾘｱ,3,0)),IF(MID(U71,3,1)="0",VLOOKUP(LEFT(U71,2),NDCｴﾘｱ,2,0),_xlfn.CONCAT(VLOOKUP(LEFT(U71,2),NDCｴﾘｱ,2,0),"*")),VLOOKUP(LEFT(U71,3),NDCｴﾘｱ,2,0)))</f>
        <v>森林保護</v>
      </c>
      <c r="W71" s="223" t="str">
        <f>IF(X71="","",INDEX(収納場所内容ｴﾘｱ,MATCH(X71,ｻｲｽﾞ,0),2))</f>
        <v>Ｂ６
版</v>
      </c>
      <c r="X71" s="119" t="s">
        <v>1329</v>
      </c>
      <c r="Y71" s="105" t="s">
        <v>102</v>
      </c>
      <c r="Z71" s="262">
        <v>13.5</v>
      </c>
      <c r="AA71" s="215">
        <v>19</v>
      </c>
      <c r="AB71" s="117">
        <v>9784120032448</v>
      </c>
      <c r="AC71" s="232"/>
      <c r="AD71" s="118"/>
      <c r="AE71" s="237" t="str">
        <f>IF(AJ71="","",AJ71)</f>
        <v>川口章子</v>
      </c>
      <c r="AF71" s="238">
        <f>IF(AK71="","",AK71)</f>
        <v>43475</v>
      </c>
      <c r="AG71" s="238">
        <f>IF(AL71="","",AL71)</f>
        <v>43503</v>
      </c>
      <c r="AH71" s="62">
        <f>IF(AM71="","",AM71)</f>
        <v>43559</v>
      </c>
      <c r="AI71" s="139" t="s">
        <v>129</v>
      </c>
      <c r="AJ71" s="239" t="s">
        <v>2782</v>
      </c>
      <c r="AK71" s="236">
        <v>43475</v>
      </c>
      <c r="AL71" s="236">
        <v>43503</v>
      </c>
      <c r="AM71" s="140">
        <v>43559</v>
      </c>
      <c r="AN71" s="239"/>
      <c r="AO71" s="236"/>
      <c r="AP71" s="236"/>
      <c r="AQ71" s="140"/>
      <c r="AR71" s="239"/>
      <c r="AS71" s="236"/>
      <c r="AT71" s="236"/>
      <c r="AU71" s="140"/>
      <c r="AV71" s="239"/>
      <c r="AW71" s="236"/>
      <c r="AX71" s="236"/>
      <c r="AY71" s="140"/>
    </row>
    <row r="72" spans="1:51" ht="84.75">
      <c r="A72" s="231" t="s">
        <v>415</v>
      </c>
      <c r="B72" s="232" t="s">
        <v>1661</v>
      </c>
      <c r="C72" s="25" t="str">
        <f>IF(B72="","",INDEX(分野TBL,MATCH(B72,分野名称,0),1))</f>
        <v>23</v>
      </c>
      <c r="D72" s="25">
        <f>IF(E72="","",ROW())</f>
        <v>72</v>
      </c>
      <c r="E72" s="233" t="s">
        <v>477</v>
      </c>
      <c r="F72" s="232"/>
      <c r="G72" s="233" t="s">
        <v>772</v>
      </c>
      <c r="H72" s="232"/>
      <c r="I72" s="234"/>
      <c r="J72" s="234" t="s">
        <v>1433</v>
      </c>
      <c r="K72" s="234" t="s">
        <v>3332</v>
      </c>
      <c r="L72" s="233" t="s">
        <v>953</v>
      </c>
      <c r="M72" s="233" t="s">
        <v>3333</v>
      </c>
      <c r="N72" s="232"/>
      <c r="O72" s="233" t="s">
        <v>851</v>
      </c>
      <c r="P72" s="233"/>
      <c r="Q72" s="233"/>
      <c r="R72" s="236">
        <v>37756</v>
      </c>
      <c r="S72" s="236">
        <v>37756</v>
      </c>
      <c r="T72" s="215">
        <v>2800</v>
      </c>
      <c r="U72" s="207" t="s">
        <v>478</v>
      </c>
      <c r="V72" s="37" t="str">
        <f>IF(U72="","",IF(ISNA(VLOOKUP(LEFT(U72,3),NDCｴﾘｱ,3,0)),IF(MID(U72,3,1)="0",VLOOKUP(LEFT(U72,2),NDCｴﾘｱ,2,0),_xlfn.CONCAT(VLOOKUP(LEFT(U72,2),NDCｴﾘｱ,2,0),"*")),VLOOKUP(LEFT(U72,3),NDCｴﾘｱ,2,0)))</f>
        <v>森林保護</v>
      </c>
      <c r="W72" s="223" t="str">
        <f>IF(X72="","",INDEX(収納場所内容ｴﾘｱ,MATCH(X72,ｻｲｽﾞ,0),2))</f>
        <v>Ａ５
版</v>
      </c>
      <c r="X72" s="116" t="s">
        <v>1328</v>
      </c>
      <c r="Y72" s="105" t="s">
        <v>479</v>
      </c>
      <c r="Z72" s="262"/>
      <c r="AA72" s="215" t="s">
        <v>1149</v>
      </c>
      <c r="AB72" s="117">
        <v>9784805844724</v>
      </c>
      <c r="AC72" s="232"/>
      <c r="AD72" s="118"/>
      <c r="AE72" s="237" t="str">
        <f>IF(AJ72="","",AJ72)</f>
        <v/>
      </c>
      <c r="AF72" s="238" t="str">
        <f>IF(AK72="","",AK72)</f>
        <v/>
      </c>
      <c r="AG72" s="238" t="str">
        <f>IF(AL72="","",AL72)</f>
        <v/>
      </c>
      <c r="AH72" s="62" t="str">
        <f>IF(AM72="","",AM72)</f>
        <v/>
      </c>
      <c r="AI72" s="139" t="s">
        <v>136</v>
      </c>
      <c r="AJ72" s="239"/>
      <c r="AK72" s="236"/>
      <c r="AL72" s="236"/>
      <c r="AM72" s="140"/>
      <c r="AN72" s="239"/>
      <c r="AO72" s="236"/>
      <c r="AP72" s="236"/>
      <c r="AQ72" s="140"/>
      <c r="AR72" s="239"/>
      <c r="AS72" s="236"/>
      <c r="AT72" s="236"/>
      <c r="AU72" s="140"/>
      <c r="AV72" s="239"/>
      <c r="AW72" s="236"/>
      <c r="AX72" s="236"/>
      <c r="AY72" s="140"/>
    </row>
    <row r="73" spans="1:51" ht="84">
      <c r="A73" s="231" t="s">
        <v>190</v>
      </c>
      <c r="B73" s="232" t="s">
        <v>1661</v>
      </c>
      <c r="C73" s="25" t="str">
        <f>IF(B73="","",INDEX(分野TBL,MATCH(B73,分野名称,0),1))</f>
        <v>23</v>
      </c>
      <c r="D73" s="25">
        <f>IF(E73="","",ROW())</f>
        <v>73</v>
      </c>
      <c r="E73" s="233" t="s">
        <v>676</v>
      </c>
      <c r="F73" s="232"/>
      <c r="G73" s="233" t="s">
        <v>677</v>
      </c>
      <c r="H73" s="232"/>
      <c r="I73" s="234" t="s">
        <v>678</v>
      </c>
      <c r="J73" s="234" t="s">
        <v>3395</v>
      </c>
      <c r="K73" s="234"/>
      <c r="L73" s="233" t="s">
        <v>636</v>
      </c>
      <c r="M73" s="233"/>
      <c r="N73" s="232"/>
      <c r="O73" s="232" t="s">
        <v>679</v>
      </c>
      <c r="P73" s="233" t="s">
        <v>680</v>
      </c>
      <c r="Q73" s="233">
        <v>98</v>
      </c>
      <c r="R73" s="236">
        <v>40820</v>
      </c>
      <c r="S73" s="236">
        <v>41025</v>
      </c>
      <c r="T73" s="215">
        <v>780</v>
      </c>
      <c r="U73" s="207" t="s">
        <v>1338</v>
      </c>
      <c r="V73" s="37" t="str">
        <f>IF(U73="","",IF(ISNA(VLOOKUP(LEFT(U73,3),NDCｴﾘｱ,3,0)),IF(MID(U73,3,1)="0",VLOOKUP(LEFT(U73,2),NDCｴﾘｱ,2,0),_xlfn.CONCAT(VLOOKUP(LEFT(U73,2),NDCｴﾘｱ,2,0),"*")),VLOOKUP(LEFT(U73,3),NDCｴﾘｱ,2,0)))</f>
        <v>森林工学</v>
      </c>
      <c r="W73" s="223" t="str">
        <f>IF(X73="","",INDEX(収納場所内容ｴﾘｱ,MATCH(X73,ｻｲｽﾞ,0),2))</f>
        <v>文庫
新書</v>
      </c>
      <c r="X73" s="132" t="s">
        <v>1332</v>
      </c>
      <c r="Y73" s="264" t="s">
        <v>1337</v>
      </c>
      <c r="Z73" s="262"/>
      <c r="AA73" s="271" t="s">
        <v>1336</v>
      </c>
      <c r="AB73" s="117">
        <v>9784054050914</v>
      </c>
      <c r="AC73" s="232"/>
      <c r="AD73" s="118"/>
      <c r="AE73" s="237" t="str">
        <f>IF(AJ73="","",AJ73)</f>
        <v/>
      </c>
      <c r="AF73" s="238" t="str">
        <f>IF(AK73="","",AK73)</f>
        <v/>
      </c>
      <c r="AG73" s="238" t="str">
        <f>IF(AL73="","",AL73)</f>
        <v/>
      </c>
      <c r="AH73" s="62" t="str">
        <f>IF(AM73="","",AM73)</f>
        <v/>
      </c>
      <c r="AI73" s="139" t="s">
        <v>732</v>
      </c>
      <c r="AJ73" s="239"/>
      <c r="AK73" s="236"/>
      <c r="AL73" s="236"/>
      <c r="AM73" s="140"/>
      <c r="AN73" s="239"/>
      <c r="AO73" s="236"/>
      <c r="AP73" s="236"/>
      <c r="AQ73" s="140"/>
      <c r="AR73" s="239"/>
      <c r="AS73" s="236"/>
      <c r="AT73" s="236"/>
      <c r="AU73" s="140"/>
      <c r="AV73" s="239"/>
      <c r="AW73" s="236"/>
      <c r="AX73" s="236"/>
      <c r="AY73" s="140"/>
    </row>
    <row r="74" spans="1:51" ht="95.25">
      <c r="A74" s="231" t="s">
        <v>196</v>
      </c>
      <c r="B74" s="232" t="s">
        <v>1663</v>
      </c>
      <c r="C74" s="25" t="str">
        <f>IF(B74="","",INDEX(分野TBL,MATCH(B74,分野名称,0),1))</f>
        <v>25</v>
      </c>
      <c r="D74" s="25">
        <f>IF(E74="","",ROW())</f>
        <v>74</v>
      </c>
      <c r="E74" s="233" t="s">
        <v>710</v>
      </c>
      <c r="F74" s="232"/>
      <c r="G74" s="233" t="s">
        <v>711</v>
      </c>
      <c r="H74" s="232"/>
      <c r="I74" s="234"/>
      <c r="J74" s="234"/>
      <c r="K74" s="234" t="s">
        <v>3337</v>
      </c>
      <c r="L74" s="233" t="s">
        <v>1419</v>
      </c>
      <c r="M74" s="233"/>
      <c r="N74" s="232"/>
      <c r="O74" s="233" t="s">
        <v>712</v>
      </c>
      <c r="P74" s="233"/>
      <c r="Q74" s="233"/>
      <c r="R74" s="236">
        <v>40988</v>
      </c>
      <c r="S74" s="236">
        <v>41110</v>
      </c>
      <c r="T74" s="215">
        <v>1800</v>
      </c>
      <c r="U74" s="207" t="s">
        <v>552</v>
      </c>
      <c r="V74" s="37" t="str">
        <f>IF(U74="","",IF(ISNA(VLOOKUP(LEFT(U74,3),NDCｴﾘｱ,3,0)),IF(MID(U74,3,1)="0",VLOOKUP(LEFT(U74,2),NDCｴﾘｱ,2,0),_xlfn.CONCAT(VLOOKUP(LEFT(U74,2),NDCｴﾘｱ,2,0),"*")),VLOOKUP(LEFT(U74,3),NDCｴﾘｱ,2,0)))</f>
        <v>動物学</v>
      </c>
      <c r="W74" s="223" t="str">
        <f>IF(X74="","",INDEX(収納場所内容ｴﾘｱ,MATCH(X74,ｻｲｽﾞ,0),2))</f>
        <v>Ａ５
版</v>
      </c>
      <c r="X74" s="116" t="s">
        <v>1330</v>
      </c>
      <c r="Y74" s="105" t="s">
        <v>1414</v>
      </c>
      <c r="Z74" s="262">
        <v>22.2</v>
      </c>
      <c r="AA74" s="215">
        <v>28.8</v>
      </c>
      <c r="AB74" s="117">
        <v>9784902528428</v>
      </c>
      <c r="AC74" s="232"/>
      <c r="AD74" s="118"/>
      <c r="AE74" s="237" t="str">
        <f>IF(AJ74="","",AJ74)</f>
        <v/>
      </c>
      <c r="AF74" s="238" t="str">
        <f>IF(AK74="","",AK74)</f>
        <v/>
      </c>
      <c r="AG74" s="238" t="str">
        <f>IF(AL74="","",AL74)</f>
        <v/>
      </c>
      <c r="AH74" s="62" t="str">
        <f>IF(AM74="","",AM74)</f>
        <v/>
      </c>
      <c r="AI74" s="139" t="s">
        <v>736</v>
      </c>
      <c r="AJ74" s="239"/>
      <c r="AK74" s="236"/>
      <c r="AL74" s="236"/>
      <c r="AM74" s="140"/>
      <c r="AN74" s="239"/>
      <c r="AO74" s="236"/>
      <c r="AP74" s="236"/>
      <c r="AQ74" s="140"/>
      <c r="AR74" s="239"/>
      <c r="AS74" s="236"/>
      <c r="AT74" s="236"/>
      <c r="AU74" s="140"/>
      <c r="AV74" s="239"/>
      <c r="AW74" s="236"/>
      <c r="AX74" s="236"/>
      <c r="AY74" s="140"/>
    </row>
    <row r="75" spans="1:51" ht="42.75">
      <c r="A75" s="231" t="s">
        <v>200</v>
      </c>
      <c r="B75" s="232" t="s">
        <v>1663</v>
      </c>
      <c r="C75" s="25" t="str">
        <f>IF(B75="","",INDEX(分野TBL,MATCH(B75,分野名称,0),1))</f>
        <v>25</v>
      </c>
      <c r="D75" s="25">
        <f>IF(E75="","",ROW())</f>
        <v>75</v>
      </c>
      <c r="E75" s="233" t="s">
        <v>492</v>
      </c>
      <c r="F75" s="232"/>
      <c r="G75" s="233" t="s">
        <v>1140</v>
      </c>
      <c r="H75" s="232"/>
      <c r="I75" s="234"/>
      <c r="J75" s="234" t="s">
        <v>1444</v>
      </c>
      <c r="K75" s="234"/>
      <c r="L75" s="233" t="s">
        <v>1025</v>
      </c>
      <c r="M75" s="233"/>
      <c r="N75" s="232"/>
      <c r="O75" s="233" t="s">
        <v>1056</v>
      </c>
      <c r="P75" s="233"/>
      <c r="Q75" s="233"/>
      <c r="R75" s="236">
        <v>41205</v>
      </c>
      <c r="S75" s="236">
        <v>41205</v>
      </c>
      <c r="T75" s="215">
        <v>2200</v>
      </c>
      <c r="U75" s="207" t="s">
        <v>552</v>
      </c>
      <c r="V75" s="37" t="str">
        <f>IF(U75="","",IF(ISNA(VLOOKUP(LEFT(U75,3),NDCｴﾘｱ,3,0)),IF(MID(U75,3,1)="0",VLOOKUP(LEFT(U75,2),NDCｴﾘｱ,2,0),_xlfn.CONCAT(VLOOKUP(LEFT(U75,2),NDCｴﾘｱ,2,0),"*")),VLOOKUP(LEFT(U75,3),NDCｴﾘｱ,2,0)))</f>
        <v>動物学</v>
      </c>
      <c r="W75" s="223" t="str">
        <f>IF(X75="","",INDEX(収納場所内容ｴﾘｱ,MATCH(X75,ｻｲｽﾞ,0),2))</f>
        <v>Ａ５
版</v>
      </c>
      <c r="X75" s="119" t="s">
        <v>1328</v>
      </c>
      <c r="Y75" s="105" t="s">
        <v>437</v>
      </c>
      <c r="Z75" s="262"/>
      <c r="AA75" s="215" t="s">
        <v>98</v>
      </c>
      <c r="AB75" s="117">
        <v>9784763012319</v>
      </c>
      <c r="AC75" s="232"/>
      <c r="AD75" s="118"/>
      <c r="AE75" s="237" t="str">
        <f>IF(AJ75="","",AJ75)</f>
        <v/>
      </c>
      <c r="AF75" s="238" t="str">
        <f>IF(AK75="","",AK75)</f>
        <v/>
      </c>
      <c r="AG75" s="238" t="str">
        <f>IF(AL75="","",AL75)</f>
        <v/>
      </c>
      <c r="AH75" s="62" t="str">
        <f>IF(AM75="","",AM75)</f>
        <v/>
      </c>
      <c r="AI75" s="139" t="s">
        <v>164</v>
      </c>
      <c r="AJ75" s="239"/>
      <c r="AK75" s="236"/>
      <c r="AL75" s="236"/>
      <c r="AM75" s="140"/>
      <c r="AN75" s="239"/>
      <c r="AO75" s="236"/>
      <c r="AP75" s="236"/>
      <c r="AQ75" s="140"/>
      <c r="AR75" s="239"/>
      <c r="AS75" s="236"/>
      <c r="AT75" s="236"/>
      <c r="AU75" s="140"/>
      <c r="AV75" s="239"/>
      <c r="AW75" s="236"/>
      <c r="AX75" s="236"/>
      <c r="AY75" s="140"/>
    </row>
    <row r="76" spans="1:51" ht="105.75">
      <c r="A76" s="231" t="s">
        <v>280</v>
      </c>
      <c r="B76" s="232" t="s">
        <v>1663</v>
      </c>
      <c r="C76" s="25" t="str">
        <f>IF(B76="","",INDEX(分野TBL,MATCH(B76,分野名称,0),1))</f>
        <v>25</v>
      </c>
      <c r="D76" s="25">
        <f>IF(E76="","",ROW())</f>
        <v>76</v>
      </c>
      <c r="E76" s="233" t="s">
        <v>660</v>
      </c>
      <c r="F76" s="232"/>
      <c r="G76" s="233" t="s">
        <v>661</v>
      </c>
      <c r="H76" s="232"/>
      <c r="I76" s="234" t="s">
        <v>667</v>
      </c>
      <c r="J76" s="234" t="s">
        <v>3394</v>
      </c>
      <c r="K76" s="234"/>
      <c r="L76" s="233" t="s">
        <v>662</v>
      </c>
      <c r="M76" s="233" t="s">
        <v>663</v>
      </c>
      <c r="N76" s="232"/>
      <c r="O76" s="233" t="s">
        <v>664</v>
      </c>
      <c r="P76" s="233" t="s">
        <v>665</v>
      </c>
      <c r="Q76" s="233" t="s">
        <v>666</v>
      </c>
      <c r="R76" s="236">
        <v>40719</v>
      </c>
      <c r="S76" s="236"/>
      <c r="T76" s="215">
        <v>952</v>
      </c>
      <c r="U76" s="207" t="s">
        <v>1335</v>
      </c>
      <c r="V76" s="37" t="str">
        <f>IF(U76="","",IF(ISNA(VLOOKUP(LEFT(U76,3),NDCｴﾘｱ,3,0)),IF(MID(U76,3,1)="0",VLOOKUP(LEFT(U76,2),NDCｴﾘｱ,2,0),_xlfn.CONCAT(VLOOKUP(LEFT(U76,2),NDCｴﾘｱ,2,0),"*")),VLOOKUP(LEFT(U76,3),NDCｴﾘｱ,2,0)))</f>
        <v>無脊椎動物</v>
      </c>
      <c r="W76" s="223" t="str">
        <f>IF(X76="","",INDEX(収納場所内容ｴﾘｱ,MATCH(X76,ｻｲｽﾞ,0),2))</f>
        <v>文庫
新書</v>
      </c>
      <c r="X76" s="116" t="s">
        <v>1332</v>
      </c>
      <c r="Y76" s="105" t="s">
        <v>491</v>
      </c>
      <c r="Z76" s="262"/>
      <c r="AA76" s="264" t="s">
        <v>1336</v>
      </c>
      <c r="AB76" s="117">
        <v>9784797363005</v>
      </c>
      <c r="AC76" s="232"/>
      <c r="AD76" s="118"/>
      <c r="AE76" s="237" t="str">
        <f>IF(AJ76="","",AJ76)</f>
        <v/>
      </c>
      <c r="AF76" s="238" t="str">
        <f>IF(AK76="","",AK76)</f>
        <v/>
      </c>
      <c r="AG76" s="238" t="str">
        <f>IF(AL76="","",AL76)</f>
        <v/>
      </c>
      <c r="AH76" s="62" t="str">
        <f>IF(AM76="","",AM76)</f>
        <v/>
      </c>
      <c r="AI76" s="139" t="s">
        <v>730</v>
      </c>
      <c r="AJ76" s="239"/>
      <c r="AK76" s="236"/>
      <c r="AL76" s="236"/>
      <c r="AM76" s="140"/>
      <c r="AN76" s="239"/>
      <c r="AO76" s="236"/>
      <c r="AP76" s="236"/>
      <c r="AQ76" s="140"/>
      <c r="AR76" s="239"/>
      <c r="AS76" s="236"/>
      <c r="AT76" s="236"/>
      <c r="AU76" s="140"/>
      <c r="AV76" s="239"/>
      <c r="AW76" s="236"/>
      <c r="AX76" s="236"/>
      <c r="AY76" s="140"/>
    </row>
    <row r="77" spans="1:51" ht="158.25">
      <c r="A77" s="231" t="s">
        <v>2306</v>
      </c>
      <c r="B77" s="232" t="s">
        <v>1662</v>
      </c>
      <c r="C77" s="25" t="str">
        <f>IF(B77="","",INDEX(分野TBL,MATCH(B77,分野名称,0),1))</f>
        <v>25</v>
      </c>
      <c r="D77" s="25">
        <f>IF(E77="","",ROW())</f>
        <v>77</v>
      </c>
      <c r="E77" s="233" t="s">
        <v>2225</v>
      </c>
      <c r="F77" s="232"/>
      <c r="G77" s="233" t="s">
        <v>2206</v>
      </c>
      <c r="H77" s="232"/>
      <c r="I77" s="234"/>
      <c r="J77" s="234" t="s">
        <v>3510</v>
      </c>
      <c r="K77" s="234" t="s">
        <v>3511</v>
      </c>
      <c r="L77" s="233" t="s">
        <v>3065</v>
      </c>
      <c r="M77" s="233"/>
      <c r="N77" s="232"/>
      <c r="O77" s="233" t="s">
        <v>2207</v>
      </c>
      <c r="P77" s="233"/>
      <c r="Q77" s="233"/>
      <c r="R77" s="236">
        <v>41395</v>
      </c>
      <c r="S77" s="236">
        <v>43373</v>
      </c>
      <c r="T77" s="215">
        <v>2160</v>
      </c>
      <c r="U77" s="207" t="s">
        <v>2210</v>
      </c>
      <c r="V77" s="37" t="str">
        <f>IF(U77="","",IF(ISNA(VLOOKUP(LEFT(U77,3),NDCｴﾘｱ,3,0)),IF(MID(U77,3,1)="0",VLOOKUP(LEFT(U77,2),NDCｴﾘｱ,2,0),_xlfn.CONCAT(VLOOKUP(LEFT(U77,2),NDCｴﾘｱ,2,0),"*")),VLOOKUP(LEFT(U77,3),NDCｴﾘｱ,2,0)))</f>
        <v>昆虫類</v>
      </c>
      <c r="W77" s="223" t="str">
        <f>IF(X77="","",INDEX(収納場所内容ｴﾘｱ,MATCH(X77,ｻｲｽﾞ,0),2))</f>
        <v>Ａ５
版</v>
      </c>
      <c r="X77" s="116" t="s">
        <v>2212</v>
      </c>
      <c r="Y77" s="105" t="s">
        <v>2208</v>
      </c>
      <c r="Z77" s="262"/>
      <c r="AA77" s="215" t="s">
        <v>2209</v>
      </c>
      <c r="AB77" s="117">
        <v>9784416613511</v>
      </c>
      <c r="AC77" s="232"/>
      <c r="AD77" s="118"/>
      <c r="AE77" s="237" t="str">
        <f>IF(AJ77="","",AJ77)</f>
        <v/>
      </c>
      <c r="AF77" s="238" t="str">
        <f>IF(AK77="","",AK77)</f>
        <v/>
      </c>
      <c r="AG77" s="238" t="str">
        <f>IF(AL77="","",AL77)</f>
        <v/>
      </c>
      <c r="AH77" s="62" t="str">
        <f>IF(AM77="","",AM77)</f>
        <v/>
      </c>
      <c r="AI77" s="139"/>
      <c r="AJ77" s="239"/>
      <c r="AK77" s="236"/>
      <c r="AL77" s="236"/>
      <c r="AM77" s="140"/>
      <c r="AN77" s="239"/>
      <c r="AO77" s="236"/>
      <c r="AP77" s="236"/>
      <c r="AQ77" s="140"/>
      <c r="AR77" s="239"/>
      <c r="AS77" s="236"/>
      <c r="AT77" s="236"/>
      <c r="AU77" s="140"/>
      <c r="AV77" s="239"/>
      <c r="AW77" s="236"/>
      <c r="AX77" s="236"/>
      <c r="AY77" s="140"/>
    </row>
    <row r="78" spans="1:51" ht="137.25">
      <c r="A78" s="231" t="s">
        <v>2788</v>
      </c>
      <c r="B78" s="232" t="s">
        <v>2799</v>
      </c>
      <c r="C78" s="25" t="str">
        <f>IF(B78="","",INDEX(分野TBL,MATCH(B78,分野名称,0),1))</f>
        <v>25</v>
      </c>
      <c r="D78" s="25">
        <f>IF(E78="","",ROW())</f>
        <v>78</v>
      </c>
      <c r="E78" s="233" t="s">
        <v>2783</v>
      </c>
      <c r="F78" s="232"/>
      <c r="G78" s="233" t="s">
        <v>2784</v>
      </c>
      <c r="H78" s="232"/>
      <c r="I78" s="234" t="s">
        <v>2785</v>
      </c>
      <c r="J78" s="431" t="s">
        <v>3514</v>
      </c>
      <c r="K78" s="234" t="s">
        <v>3515</v>
      </c>
      <c r="L78" s="233" t="s">
        <v>2786</v>
      </c>
      <c r="M78" s="233"/>
      <c r="N78" s="232"/>
      <c r="O78" s="233" t="s">
        <v>2787</v>
      </c>
      <c r="P78" s="233"/>
      <c r="Q78" s="233"/>
      <c r="R78" s="236">
        <v>43368</v>
      </c>
      <c r="S78" s="236">
        <v>43466</v>
      </c>
      <c r="T78" s="215">
        <v>3672</v>
      </c>
      <c r="U78" s="443">
        <v>486.8</v>
      </c>
      <c r="V78" s="37" t="str">
        <f>IF(U78="","",IF(ISNA(VLOOKUP(LEFT(U78,3),NDCｴﾘｱ,3,0)),IF(MID(U78,3,1)="0",VLOOKUP(LEFT(U78,2),NDCｴﾘｱ,2,0),_xlfn.CONCAT(VLOOKUP(LEFT(U78,2),NDCｴﾘｱ,2,0),"*")),VLOOKUP(LEFT(U78,3),NDCｴﾘｱ,2,0)))</f>
        <v>昆虫類</v>
      </c>
      <c r="W78" s="223" t="str">
        <f>IF(X78="","",INDEX(収納場所内容ｴﾘｱ,MATCH(X78,ｻｲｽﾞ,0),2))</f>
        <v>Ａ５
版</v>
      </c>
      <c r="X78" s="116" t="s">
        <v>1498</v>
      </c>
      <c r="Y78" s="125" t="s">
        <v>2795</v>
      </c>
      <c r="Z78" s="262"/>
      <c r="AA78" s="215" t="s">
        <v>2796</v>
      </c>
      <c r="AB78" s="117">
        <v>9784582542561</v>
      </c>
      <c r="AC78" s="232"/>
      <c r="AD78" s="118"/>
      <c r="AE78" s="237" t="str">
        <f>IF(AJ78="","",AJ78)</f>
        <v>？</v>
      </c>
      <c r="AF78" s="238" t="str">
        <f>IF(AK78="","",AK78)</f>
        <v>？</v>
      </c>
      <c r="AG78" s="238" t="str">
        <f>IF(AL78="","",AL78)</f>
        <v>？</v>
      </c>
      <c r="AH78" s="62" t="str">
        <f>IF(AM78="","",AM78)</f>
        <v/>
      </c>
      <c r="AI78" s="139"/>
      <c r="AJ78" s="239" t="s">
        <v>3374</v>
      </c>
      <c r="AK78" s="236" t="s">
        <v>3374</v>
      </c>
      <c r="AL78" s="236" t="s">
        <v>3374</v>
      </c>
      <c r="AM78" s="140"/>
      <c r="AN78" s="239"/>
      <c r="AO78" s="236"/>
      <c r="AP78" s="236"/>
      <c r="AQ78" s="140"/>
      <c r="AR78" s="239"/>
      <c r="AS78" s="236"/>
      <c r="AT78" s="236"/>
      <c r="AU78" s="140"/>
      <c r="AV78" s="239"/>
      <c r="AW78" s="236"/>
      <c r="AX78" s="236"/>
      <c r="AY78" s="140"/>
    </row>
    <row r="79" spans="1:51" ht="53.25">
      <c r="A79" s="231" t="s">
        <v>194</v>
      </c>
      <c r="B79" s="232" t="s">
        <v>1663</v>
      </c>
      <c r="C79" s="25" t="str">
        <f>IF(B79="","",INDEX(分野TBL,MATCH(B79,分野名称,0),1))</f>
        <v>25</v>
      </c>
      <c r="D79" s="25">
        <f>IF(E79="","",ROW())</f>
        <v>79</v>
      </c>
      <c r="E79" s="233" t="s">
        <v>1046</v>
      </c>
      <c r="F79" s="232"/>
      <c r="G79" s="233" t="s">
        <v>1043</v>
      </c>
      <c r="H79" s="232"/>
      <c r="I79" s="234"/>
      <c r="J79" s="234" t="s">
        <v>3336</v>
      </c>
      <c r="K79" s="234"/>
      <c r="L79" s="233" t="s">
        <v>1025</v>
      </c>
      <c r="M79" s="233" t="s">
        <v>1044</v>
      </c>
      <c r="N79" s="232"/>
      <c r="O79" s="233" t="s">
        <v>1045</v>
      </c>
      <c r="P79" s="233"/>
      <c r="Q79" s="233"/>
      <c r="R79" s="236">
        <v>41092</v>
      </c>
      <c r="S79" s="236">
        <v>41092</v>
      </c>
      <c r="T79" s="215">
        <v>1600</v>
      </c>
      <c r="U79" s="207" t="s">
        <v>793</v>
      </c>
      <c r="V79" s="37" t="str">
        <f>IF(U79="","",IF(ISNA(VLOOKUP(LEFT(U79,3),NDCｴﾘｱ,3,0)),IF(MID(U79,3,1)="0",VLOOKUP(LEFT(U79,2),NDCｴﾘｱ,2,0),_xlfn.CONCAT(VLOOKUP(LEFT(U79,2),NDCｴﾘｱ,2,0),"*")),VLOOKUP(LEFT(U79,3),NDCｴﾘｱ,2,0)))</f>
        <v>鳥類</v>
      </c>
      <c r="W79" s="223" t="str">
        <f>IF(X79="","",INDEX(収納場所内容ｴﾘｱ,MATCH(X79,ｻｲｽﾞ,0),2))</f>
        <v>文庫
新書</v>
      </c>
      <c r="X79" s="116" t="s">
        <v>1333</v>
      </c>
      <c r="Y79" s="105" t="s">
        <v>794</v>
      </c>
      <c r="Z79" s="262"/>
      <c r="AA79" s="215" t="s">
        <v>1151</v>
      </c>
      <c r="AB79" s="117">
        <v>9784829981054</v>
      </c>
      <c r="AC79" s="232"/>
      <c r="AD79" s="118"/>
      <c r="AE79" s="237" t="str">
        <f>IF(AJ79="","",AJ79)</f>
        <v/>
      </c>
      <c r="AF79" s="238" t="str">
        <f>IF(AK79="","",AK79)</f>
        <v/>
      </c>
      <c r="AG79" s="238" t="str">
        <f>IF(AL79="","",AL79)</f>
        <v/>
      </c>
      <c r="AH79" s="62" t="str">
        <f>IF(AM79="","",AM79)</f>
        <v/>
      </c>
      <c r="AI79" s="139" t="s">
        <v>169</v>
      </c>
      <c r="AJ79" s="239"/>
      <c r="AK79" s="236"/>
      <c r="AL79" s="236"/>
      <c r="AM79" s="140"/>
      <c r="AN79" s="239"/>
      <c r="AO79" s="236"/>
      <c r="AP79" s="236"/>
      <c r="AQ79" s="140"/>
      <c r="AR79" s="239"/>
      <c r="AS79" s="236"/>
      <c r="AT79" s="236"/>
      <c r="AU79" s="140"/>
      <c r="AV79" s="239"/>
      <c r="AW79" s="236"/>
      <c r="AX79" s="236"/>
      <c r="AY79" s="140"/>
    </row>
    <row r="80" spans="1:51" ht="27.75">
      <c r="A80" s="231" t="s">
        <v>1795</v>
      </c>
      <c r="B80" s="232" t="s">
        <v>1663</v>
      </c>
      <c r="C80" s="25" t="str">
        <f>IF(B80="","",INDEX(分野TBL,MATCH(B80,分野名称,0),1))</f>
        <v>25</v>
      </c>
      <c r="D80" s="25">
        <f>IF(E80="","",ROW())</f>
        <v>80</v>
      </c>
      <c r="E80" s="233" t="s">
        <v>1796</v>
      </c>
      <c r="F80" s="232"/>
      <c r="G80" s="233" t="s">
        <v>1797</v>
      </c>
      <c r="H80" s="232"/>
      <c r="I80" s="234"/>
      <c r="J80" s="234"/>
      <c r="K80" s="234"/>
      <c r="L80" s="233" t="s">
        <v>1025</v>
      </c>
      <c r="M80" s="233" t="s">
        <v>1044</v>
      </c>
      <c r="N80" s="232"/>
      <c r="O80" s="233" t="s">
        <v>1045</v>
      </c>
      <c r="P80" s="233"/>
      <c r="Q80" s="233"/>
      <c r="R80" s="236">
        <v>41531</v>
      </c>
      <c r="S80" s="236">
        <v>41092</v>
      </c>
      <c r="T80" s="215">
        <v>1600</v>
      </c>
      <c r="U80" s="207" t="s">
        <v>793</v>
      </c>
      <c r="V80" s="37" t="str">
        <f>IF(U80="","",IF(ISNA(VLOOKUP(LEFT(U80,3),NDCｴﾘｱ,3,0)),IF(MID(U80,3,1)="0",VLOOKUP(LEFT(U80,2),NDCｴﾘｱ,2,0),_xlfn.CONCAT(VLOOKUP(LEFT(U80,2),NDCｴﾘｱ,2,0),"*")),VLOOKUP(LEFT(U80,3),NDCｴﾘｱ,2,0)))</f>
        <v>鳥類</v>
      </c>
      <c r="W80" s="223" t="str">
        <f>IF(X80="","",INDEX(収納場所内容ｴﾘｱ,MATCH(X80,ｻｲｽﾞ,0),2))</f>
        <v>文庫
新書</v>
      </c>
      <c r="X80" s="116" t="s">
        <v>1333</v>
      </c>
      <c r="Y80" s="105" t="s">
        <v>794</v>
      </c>
      <c r="Z80" s="262"/>
      <c r="AA80" s="215" t="s">
        <v>1151</v>
      </c>
      <c r="AB80" s="117">
        <v>9784829981054</v>
      </c>
      <c r="AC80" s="232"/>
      <c r="AD80" s="118"/>
      <c r="AE80" s="237" t="str">
        <f>IF(AJ80="","",AJ80)</f>
        <v/>
      </c>
      <c r="AF80" s="238" t="str">
        <f>IF(AK80="","",AK80)</f>
        <v/>
      </c>
      <c r="AG80" s="238" t="str">
        <f>IF(AL80="","",AL80)</f>
        <v/>
      </c>
      <c r="AH80" s="62" t="str">
        <f>IF(AM80="","",AM80)</f>
        <v/>
      </c>
      <c r="AI80" s="139" t="s">
        <v>169</v>
      </c>
      <c r="AJ80" s="239"/>
      <c r="AK80" s="236"/>
      <c r="AL80" s="236"/>
      <c r="AM80" s="140"/>
      <c r="AN80" s="239"/>
      <c r="AO80" s="236"/>
      <c r="AP80" s="236"/>
      <c r="AQ80" s="140"/>
      <c r="AR80" s="239"/>
      <c r="AS80" s="236"/>
      <c r="AT80" s="236"/>
      <c r="AU80" s="140"/>
      <c r="AV80" s="239"/>
      <c r="AW80" s="236"/>
      <c r="AX80" s="236"/>
      <c r="AY80" s="140"/>
    </row>
    <row r="81" spans="1:51" ht="116.25">
      <c r="A81" s="231" t="s">
        <v>228</v>
      </c>
      <c r="B81" s="232" t="s">
        <v>1663</v>
      </c>
      <c r="C81" s="25" t="str">
        <f>IF(B81="","",INDEX(分野TBL,MATCH(B81,分野名称,0),1))</f>
        <v>25</v>
      </c>
      <c r="D81" s="25">
        <f>IF(E81="","",ROW())</f>
        <v>81</v>
      </c>
      <c r="E81" s="233" t="s">
        <v>1099</v>
      </c>
      <c r="F81" s="232"/>
      <c r="G81" s="233" t="s">
        <v>1136</v>
      </c>
      <c r="H81" s="232"/>
      <c r="I81" s="234" t="s">
        <v>706</v>
      </c>
      <c r="J81" s="234" t="s">
        <v>738</v>
      </c>
      <c r="K81" s="234"/>
      <c r="L81" s="233" t="s">
        <v>1100</v>
      </c>
      <c r="M81" s="233"/>
      <c r="N81" s="232"/>
      <c r="O81" s="233" t="s">
        <v>1101</v>
      </c>
      <c r="P81" s="233"/>
      <c r="Q81" s="233"/>
      <c r="R81" s="236">
        <v>37442</v>
      </c>
      <c r="S81" s="236">
        <v>37442</v>
      </c>
      <c r="T81" s="215">
        <v>1300</v>
      </c>
      <c r="U81" s="207" t="s">
        <v>563</v>
      </c>
      <c r="V81" s="37" t="str">
        <f>IF(U81="","",IF(ISNA(VLOOKUP(LEFT(U81,3),NDCｴﾘｱ,3,0)),IF(MID(U81,3,1)="0",VLOOKUP(LEFT(U81,2),NDCｴﾘｱ,2,0),_xlfn.CONCAT(VLOOKUP(LEFT(U81,2),NDCｴﾘｱ,2,0),"*")),VLOOKUP(LEFT(U81,3),NDCｴﾘｱ,2,0)))</f>
        <v>医学(内科学)</v>
      </c>
      <c r="W81" s="223" t="str">
        <f>IF(X81="","",INDEX(収納場所内容ｴﾘｱ,MATCH(X81,ｻｲｽﾞ,0),2))</f>
        <v>Ｂ６
版</v>
      </c>
      <c r="X81" s="116" t="s">
        <v>1329</v>
      </c>
      <c r="Y81" s="105" t="s">
        <v>542</v>
      </c>
      <c r="Z81" s="262"/>
      <c r="AA81" s="215" t="s">
        <v>93</v>
      </c>
      <c r="AB81" s="117">
        <v>9784022577344</v>
      </c>
      <c r="AC81" s="232"/>
      <c r="AD81" s="118"/>
      <c r="AE81" s="237" t="str">
        <f>IF(AJ81="","",AJ81)</f>
        <v/>
      </c>
      <c r="AF81" s="238" t="str">
        <f>IF(AK81="","",AK81)</f>
        <v/>
      </c>
      <c r="AG81" s="238" t="str">
        <f>IF(AL81="","",AL81)</f>
        <v/>
      </c>
      <c r="AH81" s="62" t="str">
        <f>IF(AM81="","",AM81)</f>
        <v/>
      </c>
      <c r="AI81" s="139" t="s">
        <v>177</v>
      </c>
      <c r="AJ81" s="239"/>
      <c r="AK81" s="236"/>
      <c r="AL81" s="236"/>
      <c r="AM81" s="140"/>
      <c r="AN81" s="239"/>
      <c r="AO81" s="236"/>
      <c r="AP81" s="236"/>
      <c r="AQ81" s="140"/>
      <c r="AR81" s="239"/>
      <c r="AS81" s="236"/>
      <c r="AT81" s="236"/>
      <c r="AU81" s="140"/>
      <c r="AV81" s="239"/>
      <c r="AW81" s="236"/>
      <c r="AX81" s="236"/>
      <c r="AY81" s="140"/>
    </row>
    <row r="82" spans="1:51" ht="147">
      <c r="A82" s="231" t="s">
        <v>2013</v>
      </c>
      <c r="B82" s="232" t="s">
        <v>1662</v>
      </c>
      <c r="C82" s="25" t="str">
        <f>IF(B82="","",INDEX(分野TBL,MATCH(B82,分野名称,0),1))</f>
        <v>25</v>
      </c>
      <c r="D82" s="25">
        <f>IF(E82="","",ROW())</f>
        <v>82</v>
      </c>
      <c r="E82" s="233" t="s">
        <v>1923</v>
      </c>
      <c r="F82" s="232"/>
      <c r="G82" s="233" t="s">
        <v>1973</v>
      </c>
      <c r="H82" s="232"/>
      <c r="I82" s="234" t="s">
        <v>2123</v>
      </c>
      <c r="J82" s="234" t="s">
        <v>3481</v>
      </c>
      <c r="K82" s="234" t="s">
        <v>3482</v>
      </c>
      <c r="L82" s="233" t="s">
        <v>1924</v>
      </c>
      <c r="M82" s="233"/>
      <c r="N82" s="232" t="s">
        <v>1925</v>
      </c>
      <c r="O82" s="233" t="s">
        <v>1926</v>
      </c>
      <c r="P82" s="233"/>
      <c r="Q82" s="233"/>
      <c r="R82" s="236">
        <v>43101</v>
      </c>
      <c r="S82" s="236"/>
      <c r="T82" s="215">
        <v>2376</v>
      </c>
      <c r="U82" s="444">
        <v>666.9</v>
      </c>
      <c r="V82" s="37" t="str">
        <f>IF(U82="","",IF(ISNA(VLOOKUP(LEFT(U82,3),NDCｴﾘｱ,3,0)),IF(MID(U82,3,1)="0",VLOOKUP(LEFT(U82,2),NDCｴﾘｱ,2,0),_xlfn.CONCAT(VLOOKUP(LEFT(U82,2),NDCｴﾘｱ,2,0),"*")),VLOOKUP(LEFT(U82,3),NDCｴﾘｱ,2,0)))</f>
        <v>水産増殖､養殖業</v>
      </c>
      <c r="W82" s="223" t="str">
        <f>IF(X82="","",INDEX(収納場所内容ｴﾘｱ,MATCH(X82,ｻｲｽﾞ,0),2))</f>
        <v>Ｂ６
版</v>
      </c>
      <c r="X82" s="446" t="s">
        <v>1951</v>
      </c>
      <c r="Y82" s="105" t="s">
        <v>1974</v>
      </c>
      <c r="Z82" s="262"/>
      <c r="AA82" s="215" t="s">
        <v>1975</v>
      </c>
      <c r="AB82" s="117">
        <v>9784562054664</v>
      </c>
      <c r="AC82" s="232"/>
      <c r="AD82" s="118"/>
      <c r="AE82" s="237" t="str">
        <f>IF(AJ82="","",AJ82)</f>
        <v/>
      </c>
      <c r="AF82" s="238" t="str">
        <f>IF(AK82="","",AK82)</f>
        <v/>
      </c>
      <c r="AG82" s="238" t="str">
        <f>IF(AL82="","",AL82)</f>
        <v/>
      </c>
      <c r="AH82" s="62" t="str">
        <f>IF(AM82="","",AM82)</f>
        <v/>
      </c>
      <c r="AI82" s="139"/>
      <c r="AJ82" s="239"/>
      <c r="AK82" s="236"/>
      <c r="AL82" s="236"/>
      <c r="AM82" s="140"/>
      <c r="AN82" s="239"/>
      <c r="AO82" s="236"/>
      <c r="AP82" s="236"/>
      <c r="AQ82" s="140"/>
      <c r="AR82" s="239"/>
      <c r="AS82" s="236"/>
      <c r="AT82" s="236"/>
      <c r="AU82" s="140"/>
      <c r="AV82" s="239"/>
      <c r="AW82" s="236"/>
      <c r="AX82" s="236"/>
      <c r="AY82" s="140"/>
    </row>
    <row r="83" spans="1:51" ht="54.75">
      <c r="A83" s="231" t="s">
        <v>192</v>
      </c>
      <c r="B83" s="232" t="s">
        <v>1663</v>
      </c>
      <c r="C83" s="25" t="str">
        <f>IF(B83="","",INDEX(分野TBL,MATCH(B83,分野名称,0),1))</f>
        <v>25</v>
      </c>
      <c r="D83" s="25">
        <f>IF(E83="","",ROW())</f>
        <v>83</v>
      </c>
      <c r="E83" s="233" t="s">
        <v>1039</v>
      </c>
      <c r="F83" s="232"/>
      <c r="G83" s="233"/>
      <c r="H83" s="232"/>
      <c r="I83" s="274"/>
      <c r="J83" s="274" t="s">
        <v>498</v>
      </c>
      <c r="K83" s="274"/>
      <c r="L83" s="233" t="s">
        <v>1040</v>
      </c>
      <c r="M83" s="233" t="s">
        <v>493</v>
      </c>
      <c r="N83" s="232"/>
      <c r="O83" s="233" t="s">
        <v>1041</v>
      </c>
      <c r="P83" s="233" t="s">
        <v>1042</v>
      </c>
      <c r="Q83" s="233">
        <v>14</v>
      </c>
      <c r="R83" s="236">
        <v>41091</v>
      </c>
      <c r="S83" s="236">
        <v>41091</v>
      </c>
      <c r="T83" s="215">
        <v>960</v>
      </c>
      <c r="U83" s="207" t="s">
        <v>26</v>
      </c>
      <c r="V83" s="37" t="str">
        <f>IF(U83="","",IF(ISNA(VLOOKUP(LEFT(U83,3),NDCｴﾘｱ,3,0)),IF(MID(U83,3,1)="0",VLOOKUP(LEFT(U83,2),NDCｴﾘｱ,2,0),_xlfn.CONCAT(VLOOKUP(LEFT(U83,2),NDCｴﾘｱ,2,0),"*")),VLOOKUP(LEFT(U83,3),NDCｴﾘｱ,2,0)))</f>
        <v>動物地理､動物誌</v>
      </c>
      <c r="W83" s="223" t="str">
        <f>IF(X83="","",INDEX(収納場所内容ｴﾘｱ,MATCH(X83,ｻｲｽﾞ,0),2))</f>
        <v>文庫
新書</v>
      </c>
      <c r="X83" s="116" t="s">
        <v>1333</v>
      </c>
      <c r="Y83" s="105" t="s">
        <v>24</v>
      </c>
      <c r="Z83" s="262"/>
      <c r="AA83" s="215" t="s">
        <v>1151</v>
      </c>
      <c r="AB83" s="117">
        <v>9784052035500</v>
      </c>
      <c r="AC83" s="232"/>
      <c r="AD83" s="127" t="s">
        <v>25</v>
      </c>
      <c r="AE83" s="237" t="str">
        <f>IF(AJ83="","",AJ83)</f>
        <v/>
      </c>
      <c r="AF83" s="238" t="str">
        <f>IF(AK83="","",AK83)</f>
        <v/>
      </c>
      <c r="AG83" s="238" t="str">
        <f>IF(AL83="","",AL83)</f>
        <v/>
      </c>
      <c r="AH83" s="62" t="str">
        <f>IF(AM83="","",AM83)</f>
        <v/>
      </c>
      <c r="AI83" s="139" t="s">
        <v>168</v>
      </c>
      <c r="AJ83" s="239"/>
      <c r="AK83" s="236"/>
      <c r="AL83" s="236"/>
      <c r="AM83" s="140"/>
      <c r="AN83" s="239"/>
      <c r="AO83" s="236"/>
      <c r="AP83" s="236"/>
      <c r="AQ83" s="140"/>
      <c r="AR83" s="239"/>
      <c r="AS83" s="236"/>
      <c r="AT83" s="236"/>
      <c r="AU83" s="140"/>
      <c r="AV83" s="239"/>
      <c r="AW83" s="236"/>
      <c r="AX83" s="236"/>
      <c r="AY83" s="140"/>
    </row>
    <row r="84" spans="1:51" ht="168.75">
      <c r="A84" s="231" t="s">
        <v>20</v>
      </c>
      <c r="B84" s="232" t="s">
        <v>525</v>
      </c>
      <c r="C84" s="25" t="str">
        <f>IF(B84="","",INDEX(分野TBL,MATCH(B84,分野名称,0),1))</f>
        <v>27</v>
      </c>
      <c r="D84" s="25">
        <f>IF(E84="","",ROW())</f>
        <v>84</v>
      </c>
      <c r="E84" s="233" t="s">
        <v>3435</v>
      </c>
      <c r="F84" s="232"/>
      <c r="G84" s="233" t="s">
        <v>1</v>
      </c>
      <c r="H84" s="232"/>
      <c r="I84" s="234"/>
      <c r="J84" s="234" t="s">
        <v>3436</v>
      </c>
      <c r="K84" s="234" t="s">
        <v>3437</v>
      </c>
      <c r="L84" s="233" t="s">
        <v>0</v>
      </c>
      <c r="M84" s="233" t="s">
        <v>3438</v>
      </c>
      <c r="N84" s="232"/>
      <c r="O84" s="233" t="s">
        <v>1366</v>
      </c>
      <c r="P84" s="233"/>
      <c r="Q84" s="233"/>
      <c r="R84" s="236">
        <v>43191</v>
      </c>
      <c r="S84" s="236"/>
      <c r="T84" s="215"/>
      <c r="U84" s="207" t="s">
        <v>1374</v>
      </c>
      <c r="V84" s="37" t="str">
        <f>IF(U84="","",IF(ISNA(VLOOKUP(LEFT(U84,3),NDCｴﾘｱ,3,0)),IF(MID(U84,3,1)="0",VLOOKUP(LEFT(U84,2),NDCｴﾘｱ,2,0),_xlfn.CONCAT(VLOOKUP(LEFT(U84,2),NDCｴﾘｱ,2,0),"*")),VLOOKUP(LEFT(U84,3),NDCｴﾘｱ,2,0)))</f>
        <v>心理学</v>
      </c>
      <c r="W84" s="223" t="str">
        <f>IF(X84="","",INDEX(収納場所内容ｴﾘｱ,MATCH(X84,ｻｲｽﾞ,0),2))</f>
        <v>Ｂ６
版</v>
      </c>
      <c r="X84" s="116" t="s">
        <v>1329</v>
      </c>
      <c r="Y84" s="105" t="s">
        <v>1373</v>
      </c>
      <c r="Z84" s="262"/>
      <c r="AA84" s="215" t="s">
        <v>1151</v>
      </c>
      <c r="AB84" s="117">
        <v>9784000229463</v>
      </c>
      <c r="AC84" s="232"/>
      <c r="AD84" s="118"/>
      <c r="AE84" s="237" t="str">
        <f>IF(AJ84="","",AJ84)</f>
        <v>金子 仁洋</v>
      </c>
      <c r="AF84" s="238">
        <f>IF(AK84="","",AK84)</f>
        <v>42927</v>
      </c>
      <c r="AG84" s="238">
        <f>IF(AL84="","",AL84)</f>
        <v>42988</v>
      </c>
      <c r="AH84" s="62">
        <f>IF(AM84="","",AM84)</f>
        <v>42950</v>
      </c>
      <c r="AI84" s="139" t="s">
        <v>1159</v>
      </c>
      <c r="AJ84" s="239" t="s">
        <v>1048</v>
      </c>
      <c r="AK84" s="236">
        <v>42927</v>
      </c>
      <c r="AL84" s="236">
        <v>42988</v>
      </c>
      <c r="AM84" s="140">
        <v>42950</v>
      </c>
      <c r="AN84" s="239"/>
      <c r="AO84" s="236"/>
      <c r="AP84" s="236"/>
      <c r="AQ84" s="140"/>
      <c r="AR84" s="239"/>
      <c r="AS84" s="236"/>
      <c r="AT84" s="236"/>
      <c r="AU84" s="140"/>
      <c r="AV84" s="239"/>
      <c r="AW84" s="236"/>
      <c r="AX84" s="236"/>
      <c r="AY84" s="140"/>
    </row>
    <row r="85" spans="1:51" ht="182.25">
      <c r="A85" s="231" t="s">
        <v>2943</v>
      </c>
      <c r="B85" s="232" t="s">
        <v>1510</v>
      </c>
      <c r="C85" s="25" t="str">
        <f>IF(B85="","",INDEX(分野TBL,MATCH(B85,分野名称,0),1))</f>
        <v>27</v>
      </c>
      <c r="D85" s="25">
        <f>IF(E85="","",ROW())</f>
        <v>85</v>
      </c>
      <c r="E85" s="233" t="s">
        <v>2895</v>
      </c>
      <c r="F85" s="232"/>
      <c r="G85" s="233" t="s">
        <v>3377</v>
      </c>
      <c r="H85" s="232"/>
      <c r="I85" s="234"/>
      <c r="J85" s="234" t="s">
        <v>3532</v>
      </c>
      <c r="K85" s="234" t="s">
        <v>3533</v>
      </c>
      <c r="L85" s="233" t="s">
        <v>2922</v>
      </c>
      <c r="M85" s="233"/>
      <c r="N85" s="232" t="s">
        <v>2924</v>
      </c>
      <c r="O85" s="235" t="s">
        <v>2896</v>
      </c>
      <c r="P85" s="233"/>
      <c r="Q85" s="233"/>
      <c r="R85" s="236">
        <v>43556</v>
      </c>
      <c r="S85" s="236">
        <v>43650</v>
      </c>
      <c r="T85" s="217">
        <v>836</v>
      </c>
      <c r="U85" s="440">
        <v>141.69999999999999</v>
      </c>
      <c r="V85" s="37" t="str">
        <f>IF(U85="","",IF(ISNA(VLOOKUP(LEFT(U85,3),NDCｴﾘｱ,3,0)),IF(MID(U85,3,1)="0",VLOOKUP(LEFT(U85,2),NDCｴﾘｱ,2,0),_xlfn.CONCAT(VLOOKUP(LEFT(U85,2),NDCｴﾘｱ,2,0),"*")),VLOOKUP(LEFT(U85,3),NDCｴﾘｱ,2,0)))</f>
        <v>心理学*</v>
      </c>
      <c r="W85" s="223" t="str">
        <f>IF(X85="","",INDEX(収納場所内容ｴﾘｱ,MATCH(X85,ｻｲｽﾞ,0),2))</f>
        <v>Ｂ６
版</v>
      </c>
      <c r="X85" s="116" t="s">
        <v>2909</v>
      </c>
      <c r="Y85" s="105" t="s">
        <v>2923</v>
      </c>
      <c r="Z85" s="450"/>
      <c r="AA85" s="215" t="s">
        <v>2908</v>
      </c>
      <c r="AB85" s="283">
        <v>9784492046425</v>
      </c>
      <c r="AC85" s="232"/>
      <c r="AD85" s="118"/>
      <c r="AE85" s="237" t="str">
        <f>IF(AJ85="","",AJ85)</f>
        <v>？</v>
      </c>
      <c r="AF85" s="238" t="str">
        <f>IF(AK85="","",AK85)</f>
        <v>？</v>
      </c>
      <c r="AG85" s="238" t="str">
        <f>IF(AL85="","",AL85)</f>
        <v>？</v>
      </c>
      <c r="AH85" s="62" t="str">
        <f>IF(AM85="","",AM85)</f>
        <v/>
      </c>
      <c r="AI85" s="139"/>
      <c r="AJ85" s="239" t="s">
        <v>3374</v>
      </c>
      <c r="AK85" s="236" t="s">
        <v>3374</v>
      </c>
      <c r="AL85" s="236" t="s">
        <v>3374</v>
      </c>
      <c r="AM85" s="140"/>
      <c r="AN85" s="239"/>
      <c r="AO85" s="236"/>
      <c r="AP85" s="236"/>
      <c r="AQ85" s="140"/>
      <c r="AR85" s="239"/>
      <c r="AS85" s="236"/>
      <c r="AT85" s="236"/>
      <c r="AU85" s="140"/>
      <c r="AV85" s="239"/>
      <c r="AW85" s="236"/>
      <c r="AX85" s="236"/>
      <c r="AY85" s="140"/>
    </row>
    <row r="86" spans="1:51" ht="95.25">
      <c r="A86" s="231" t="s">
        <v>652</v>
      </c>
      <c r="B86" s="232" t="s">
        <v>525</v>
      </c>
      <c r="C86" s="25" t="str">
        <f>IF(B86="","",INDEX(分野TBL,MATCH(B86,分野名称,0),1))</f>
        <v>27</v>
      </c>
      <c r="D86" s="25">
        <f>IF(E86="","",ROW())</f>
        <v>86</v>
      </c>
      <c r="E86" s="281" t="s">
        <v>645</v>
      </c>
      <c r="F86" s="232"/>
      <c r="G86" s="233" t="s">
        <v>1210</v>
      </c>
      <c r="H86" s="232"/>
      <c r="I86" s="234"/>
      <c r="J86" s="234" t="s">
        <v>3448</v>
      </c>
      <c r="K86" s="234" t="s">
        <v>3449</v>
      </c>
      <c r="L86" s="233" t="s">
        <v>1258</v>
      </c>
      <c r="M86" s="233"/>
      <c r="N86" s="232" t="s">
        <v>1178</v>
      </c>
      <c r="O86" s="233" t="s">
        <v>1213</v>
      </c>
      <c r="P86" s="233"/>
      <c r="Q86" s="233"/>
      <c r="R86" s="236">
        <v>42621</v>
      </c>
      <c r="S86" s="236"/>
      <c r="T86" s="215">
        <v>2052</v>
      </c>
      <c r="U86" s="207" t="s">
        <v>1401</v>
      </c>
      <c r="V86" s="37" t="str">
        <f>IF(U86="","",IF(ISNA(VLOOKUP(LEFT(U86,3),NDCｴﾘｱ,3,0)),IF(MID(U86,3,1)="0",VLOOKUP(LEFT(U86,2),NDCｴﾘｱ,2,0),_xlfn.CONCAT(VLOOKUP(LEFT(U86,2),NDCｴﾘｱ,2,0),"*")),VLOOKUP(LEFT(U86,3),NDCｴﾘｱ,2,0)))</f>
        <v>世界史､文化史</v>
      </c>
      <c r="W86" s="223" t="str">
        <f>IF(X86="","",INDEX(収納場所内容ｴﾘｱ,MATCH(X86,ｻｲｽﾞ,0),2))</f>
        <v>Ｂ６
版</v>
      </c>
      <c r="X86" s="116" t="s">
        <v>1329</v>
      </c>
      <c r="Y86" s="105" t="s">
        <v>1400</v>
      </c>
      <c r="Z86" s="262"/>
      <c r="AA86" s="215" t="s">
        <v>93</v>
      </c>
      <c r="AB86" s="117" t="s">
        <v>1185</v>
      </c>
      <c r="AC86" s="232"/>
      <c r="AD86" s="118"/>
      <c r="AE86" s="237" t="str">
        <f>IF(AJ86="","",AJ86)</f>
        <v>伊藤友悌</v>
      </c>
      <c r="AF86" s="238">
        <f>IF(AK86="","",AK86)</f>
        <v>43594</v>
      </c>
      <c r="AG86" s="238">
        <f>IF(AL86="","",AL86)</f>
        <v>43622</v>
      </c>
      <c r="AH86" s="62">
        <f>IF(AM86="","",AM86)</f>
        <v>43650</v>
      </c>
      <c r="AI86" s="139" t="s">
        <v>1253</v>
      </c>
      <c r="AJ86" s="239" t="s">
        <v>1856</v>
      </c>
      <c r="AK86" s="236">
        <v>43594</v>
      </c>
      <c r="AL86" s="236">
        <v>43622</v>
      </c>
      <c r="AM86" s="140">
        <v>43650</v>
      </c>
      <c r="AN86" s="239" t="s">
        <v>1744</v>
      </c>
      <c r="AO86" s="236">
        <v>43503</v>
      </c>
      <c r="AP86" s="236">
        <v>43531</v>
      </c>
      <c r="AQ86" s="140">
        <v>43531</v>
      </c>
      <c r="AR86" s="239" t="s">
        <v>1250</v>
      </c>
      <c r="AS86" s="236">
        <v>43195</v>
      </c>
      <c r="AT86" s="236">
        <v>43258</v>
      </c>
      <c r="AU86" s="140">
        <v>43475</v>
      </c>
      <c r="AV86" s="239"/>
      <c r="AW86" s="236"/>
      <c r="AX86" s="236"/>
      <c r="AY86" s="140"/>
    </row>
    <row r="87" spans="1:51" ht="95.25">
      <c r="A87" s="231" t="s">
        <v>653</v>
      </c>
      <c r="B87" s="232" t="s">
        <v>525</v>
      </c>
      <c r="C87" s="25" t="str">
        <f>IF(B87="","",INDEX(分野TBL,MATCH(B87,分野名称,0),1))</f>
        <v>27</v>
      </c>
      <c r="D87" s="25">
        <f>IF(E87="","",ROW())</f>
        <v>87</v>
      </c>
      <c r="E87" s="281" t="s">
        <v>646</v>
      </c>
      <c r="F87" s="232"/>
      <c r="G87" s="233" t="s">
        <v>1210</v>
      </c>
      <c r="H87" s="232"/>
      <c r="I87" s="234"/>
      <c r="J87" s="234" t="s">
        <v>3450</v>
      </c>
      <c r="K87" s="234" t="s">
        <v>3348</v>
      </c>
      <c r="L87" s="233" t="s">
        <v>1258</v>
      </c>
      <c r="M87" s="233"/>
      <c r="N87" s="232" t="s">
        <v>1178</v>
      </c>
      <c r="O87" s="233" t="s">
        <v>1213</v>
      </c>
      <c r="P87" s="233"/>
      <c r="Q87" s="233"/>
      <c r="R87" s="236">
        <v>42621</v>
      </c>
      <c r="S87" s="236"/>
      <c r="T87" s="215">
        <v>2052</v>
      </c>
      <c r="U87" s="207" t="s">
        <v>1401</v>
      </c>
      <c r="V87" s="37" t="str">
        <f>IF(U87="","",IF(ISNA(VLOOKUP(LEFT(U87,3),NDCｴﾘｱ,3,0)),IF(MID(U87,3,1)="0",VLOOKUP(LEFT(U87,2),NDCｴﾘｱ,2,0),_xlfn.CONCAT(VLOOKUP(LEFT(U87,2),NDCｴﾘｱ,2,0),"*")),VLOOKUP(LEFT(U87,3),NDCｴﾘｱ,2,0)))</f>
        <v>世界史､文化史</v>
      </c>
      <c r="W87" s="223" t="str">
        <f>IF(X87="","",INDEX(収納場所内容ｴﾘｱ,MATCH(X87,ｻｲｽﾞ,0),2))</f>
        <v>Ｂ６
版</v>
      </c>
      <c r="X87" s="116" t="s">
        <v>1329</v>
      </c>
      <c r="Y87" s="105">
        <v>294</v>
      </c>
      <c r="Z87" s="262"/>
      <c r="AA87" s="215" t="s">
        <v>93</v>
      </c>
      <c r="AB87" s="117" t="s">
        <v>1186</v>
      </c>
      <c r="AC87" s="232"/>
      <c r="AD87" s="118"/>
      <c r="AE87" s="237" t="str">
        <f>IF(AJ87="","",AJ87)</f>
        <v>中川 浩之</v>
      </c>
      <c r="AF87" s="238">
        <f>IF(AK87="","",AK87)</f>
        <v>43503</v>
      </c>
      <c r="AG87" s="238">
        <f>IF(AL87="","",AL87)</f>
        <v>43531</v>
      </c>
      <c r="AH87" s="62">
        <f>IF(AM87="","",AM87)</f>
        <v>43531</v>
      </c>
      <c r="AI87" s="139" t="s">
        <v>1254</v>
      </c>
      <c r="AJ87" s="239" t="s">
        <v>1744</v>
      </c>
      <c r="AK87" s="236">
        <v>43503</v>
      </c>
      <c r="AL87" s="236">
        <v>43531</v>
      </c>
      <c r="AM87" s="140">
        <v>43531</v>
      </c>
      <c r="AN87" s="239" t="s">
        <v>1250</v>
      </c>
      <c r="AO87" s="236">
        <v>43195</v>
      </c>
      <c r="AP87" s="236">
        <v>43258</v>
      </c>
      <c r="AQ87" s="140">
        <v>43475</v>
      </c>
      <c r="AR87" s="239"/>
      <c r="AS87" s="236"/>
      <c r="AT87" s="236"/>
      <c r="AU87" s="140"/>
      <c r="AV87" s="239"/>
      <c r="AW87" s="236"/>
      <c r="AX87" s="236"/>
      <c r="AY87" s="140"/>
    </row>
    <row r="88" spans="1:51" ht="126.75">
      <c r="A88" s="231" t="s">
        <v>219</v>
      </c>
      <c r="B88" s="232" t="s">
        <v>525</v>
      </c>
      <c r="C88" s="25" t="str">
        <f>IF(B88="","",INDEX(分野TBL,MATCH(B88,分野名称,0),1))</f>
        <v>27</v>
      </c>
      <c r="D88" s="25">
        <f>IF(E88="","",ROW())</f>
        <v>88</v>
      </c>
      <c r="E88" s="233" t="s">
        <v>512</v>
      </c>
      <c r="F88" s="232"/>
      <c r="G88" s="233" t="s">
        <v>513</v>
      </c>
      <c r="H88" s="232"/>
      <c r="I88" s="234"/>
      <c r="J88" s="234" t="s">
        <v>3426</v>
      </c>
      <c r="K88" s="234" t="s">
        <v>3343</v>
      </c>
      <c r="L88" s="233" t="s">
        <v>511</v>
      </c>
      <c r="M88" s="233"/>
      <c r="N88" s="232"/>
      <c r="O88" s="233" t="s">
        <v>584</v>
      </c>
      <c r="P88" s="233"/>
      <c r="Q88" s="233"/>
      <c r="R88" s="236">
        <v>42134</v>
      </c>
      <c r="S88" s="236">
        <v>42500</v>
      </c>
      <c r="T88" s="215"/>
      <c r="U88" s="207" t="s">
        <v>1361</v>
      </c>
      <c r="V88" s="37" t="str">
        <f>IF(U88="","",IF(ISNA(VLOOKUP(LEFT(U88,3),NDCｴﾘｱ,3,0)),IF(MID(U88,3,1)="0",VLOOKUP(LEFT(U88,2),NDCｴﾘｱ,2,0),_xlfn.CONCAT(VLOOKUP(LEFT(U88,2),NDCｴﾘｱ,2,0),"*")),VLOOKUP(LEFT(U88,3),NDCｴﾘｱ,2,0)))</f>
        <v>日本史一般</v>
      </c>
      <c r="W88" s="223" t="str">
        <f>IF(X88="","",INDEX(収納場所内容ｴﾘｱ,MATCH(X88,ｻｲｽﾞ,0),2))</f>
        <v>文庫
新書</v>
      </c>
      <c r="X88" s="119" t="s">
        <v>1332</v>
      </c>
      <c r="Y88" s="105" t="s">
        <v>112</v>
      </c>
      <c r="Z88" s="262"/>
      <c r="AA88" s="215" t="s">
        <v>539</v>
      </c>
      <c r="AB88" s="117">
        <v>9784480068316</v>
      </c>
      <c r="AC88" s="232"/>
      <c r="AD88" s="118"/>
      <c r="AE88" s="237" t="str">
        <f>IF(AJ88="","",AJ88)</f>
        <v/>
      </c>
      <c r="AF88" s="238" t="str">
        <f>IF(AK88="","",AK88)</f>
        <v/>
      </c>
      <c r="AG88" s="238" t="str">
        <f>IF(AL88="","",AL88)</f>
        <v/>
      </c>
      <c r="AH88" s="62" t="str">
        <f>IF(AM88="","",AM88)</f>
        <v/>
      </c>
      <c r="AI88" s="139" t="s">
        <v>521</v>
      </c>
      <c r="AJ88" s="239"/>
      <c r="AK88" s="236"/>
      <c r="AL88" s="236"/>
      <c r="AM88" s="140"/>
      <c r="AN88" s="239"/>
      <c r="AO88" s="236"/>
      <c r="AP88" s="236"/>
      <c r="AQ88" s="140"/>
      <c r="AR88" s="239"/>
      <c r="AS88" s="236"/>
      <c r="AT88" s="236"/>
      <c r="AU88" s="140"/>
      <c r="AV88" s="239"/>
      <c r="AW88" s="236"/>
      <c r="AX88" s="236"/>
      <c r="AY88" s="140"/>
    </row>
    <row r="89" spans="1:51" ht="95.25">
      <c r="A89" s="231" t="s">
        <v>980</v>
      </c>
      <c r="B89" s="232" t="s">
        <v>525</v>
      </c>
      <c r="C89" s="25" t="str">
        <f>IF(B89="","",INDEX(分野TBL,MATCH(B89,分野名称,0),1))</f>
        <v>27</v>
      </c>
      <c r="D89" s="25">
        <f>IF(E89="","",ROW())</f>
        <v>89</v>
      </c>
      <c r="E89" s="233" t="s">
        <v>939</v>
      </c>
      <c r="F89" s="232"/>
      <c r="G89" s="233" t="s">
        <v>104</v>
      </c>
      <c r="H89" s="232"/>
      <c r="I89" s="234"/>
      <c r="J89" s="234"/>
      <c r="K89" s="234"/>
      <c r="L89" s="233" t="s">
        <v>956</v>
      </c>
      <c r="M89" s="233" t="s">
        <v>528</v>
      </c>
      <c r="N89" s="232"/>
      <c r="O89" s="233" t="s">
        <v>871</v>
      </c>
      <c r="P89" s="233"/>
      <c r="Q89" s="233"/>
      <c r="R89" s="236">
        <v>40959</v>
      </c>
      <c r="S89" s="236">
        <v>40959</v>
      </c>
      <c r="T89" s="215">
        <v>1400</v>
      </c>
      <c r="U89" s="210">
        <v>361.4</v>
      </c>
      <c r="V89" s="38" t="str">
        <f>IF(U89="","",IF(ISNA(VLOOKUP(LEFT(U89,3),NDCｴﾘｱ,3,0)),IF(MID(U89,3,1)="0",VLOOKUP(LEFT(U89,2),NDCｴﾘｱ,2,0),_xlfn.CONCAT(VLOOKUP(LEFT(U89,2),NDCｴﾘｱ,2,0),"*")),VLOOKUP(LEFT(U89,3),NDCｴﾘｱ,2,0)))</f>
        <v>社会学</v>
      </c>
      <c r="W89" s="223" t="str">
        <f>IF(X89="","",INDEX(収納場所内容ｴﾘｱ,MATCH(X89,ｻｲｽﾞ,0),2))</f>
        <v>Ｂ６
版</v>
      </c>
      <c r="X89" s="121" t="s">
        <v>1329</v>
      </c>
      <c r="Y89" s="131" t="s">
        <v>1144</v>
      </c>
      <c r="Z89" s="272"/>
      <c r="AA89" s="273"/>
      <c r="AB89" s="117">
        <v>9784875024422</v>
      </c>
      <c r="AC89" s="232"/>
      <c r="AD89" s="127" t="s">
        <v>1145</v>
      </c>
      <c r="AE89" s="237" t="str">
        <f>IF(AJ89="","",AJ89)</f>
        <v/>
      </c>
      <c r="AF89" s="238" t="str">
        <f>IF(AK89="","",AK89)</f>
        <v/>
      </c>
      <c r="AG89" s="238" t="str">
        <f>IF(AL89="","",AL89)</f>
        <v/>
      </c>
      <c r="AH89" s="62" t="str">
        <f>IF(AM89="","",AM89)</f>
        <v/>
      </c>
      <c r="AI89" s="139" t="s">
        <v>154</v>
      </c>
      <c r="AJ89" s="239"/>
      <c r="AK89" s="236"/>
      <c r="AL89" s="236"/>
      <c r="AM89" s="140"/>
      <c r="AN89" s="239"/>
      <c r="AO89" s="236"/>
      <c r="AP89" s="236"/>
      <c r="AQ89" s="140"/>
      <c r="AR89" s="239"/>
      <c r="AS89" s="236"/>
      <c r="AT89" s="236"/>
      <c r="AU89" s="140"/>
      <c r="AV89" s="239"/>
      <c r="AW89" s="236"/>
      <c r="AX89" s="236"/>
      <c r="AY89" s="140"/>
    </row>
    <row r="90" spans="1:51" ht="326.25">
      <c r="A90" s="231" t="s">
        <v>2301</v>
      </c>
      <c r="B90" s="232" t="s">
        <v>1510</v>
      </c>
      <c r="C90" s="25" t="str">
        <f>IF(B90="","",INDEX(分野TBL,MATCH(B90,分野名称,0),1))</f>
        <v>27</v>
      </c>
      <c r="D90" s="25">
        <f>IF(E90="","",ROW())</f>
        <v>90</v>
      </c>
      <c r="E90" s="233" t="s">
        <v>2168</v>
      </c>
      <c r="F90" s="232"/>
      <c r="G90" s="233" t="s">
        <v>2177</v>
      </c>
      <c r="H90" s="232"/>
      <c r="I90" s="234"/>
      <c r="J90" s="234" t="s">
        <v>3500</v>
      </c>
      <c r="K90" s="234" t="s">
        <v>3501</v>
      </c>
      <c r="L90" s="233" t="s">
        <v>2169</v>
      </c>
      <c r="M90" s="233"/>
      <c r="N90" s="232" t="s">
        <v>2178</v>
      </c>
      <c r="O90" s="233" t="s">
        <v>2179</v>
      </c>
      <c r="P90" s="233" t="s">
        <v>2192</v>
      </c>
      <c r="Q90" s="233"/>
      <c r="R90" s="236">
        <v>42948</v>
      </c>
      <c r="S90" s="236">
        <v>43373</v>
      </c>
      <c r="T90" s="215">
        <v>1080</v>
      </c>
      <c r="U90" s="444">
        <v>389</v>
      </c>
      <c r="V90" s="37" t="str">
        <f>IF(U90="","",IF(ISNA(VLOOKUP(LEFT(U90,3),NDCｴﾘｱ,3,0)),IF(MID(U90,3,1)="0",VLOOKUP(LEFT(U90,2),NDCｴﾘｱ,2,0),_xlfn.CONCAT(VLOOKUP(LEFT(U90,2),NDCｴﾘｱ,2,0),"*")),VLOOKUP(LEFT(U90,3),NDCｴﾘｱ,2,0)))</f>
        <v>民族学､文化人類学</v>
      </c>
      <c r="W90" s="223" t="str">
        <f>IF(X90="","",INDEX(収納場所内容ｴﾘｱ,MATCH(X90,ｻｲｽﾞ,0),2))</f>
        <v>文庫
新書</v>
      </c>
      <c r="X90" s="119" t="s">
        <v>2180</v>
      </c>
      <c r="Y90" s="125" t="s">
        <v>2181</v>
      </c>
      <c r="Z90" s="262"/>
      <c r="AA90" s="215" t="s">
        <v>2182</v>
      </c>
      <c r="AB90" s="284">
        <v>9784532198282</v>
      </c>
      <c r="AC90" s="232"/>
      <c r="AD90" s="118"/>
      <c r="AE90" s="237" t="str">
        <f>IF(AJ90="","",AJ90)</f>
        <v>金子仁洋</v>
      </c>
      <c r="AF90" s="238">
        <f>IF(AK90="","",AK90)</f>
        <v>43377</v>
      </c>
      <c r="AG90" s="238">
        <f>IF(AL90="","",AL90)</f>
        <v>43405</v>
      </c>
      <c r="AH90" s="62">
        <f>IF(AM90="","",AM90)</f>
        <v>43503</v>
      </c>
      <c r="AI90" s="139"/>
      <c r="AJ90" s="239" t="s">
        <v>2276</v>
      </c>
      <c r="AK90" s="236">
        <v>43377</v>
      </c>
      <c r="AL90" s="236">
        <v>43405</v>
      </c>
      <c r="AM90" s="140">
        <v>43503</v>
      </c>
      <c r="AN90" s="239"/>
      <c r="AO90" s="236"/>
      <c r="AP90" s="236"/>
      <c r="AQ90" s="140"/>
      <c r="AR90" s="239"/>
      <c r="AS90" s="236"/>
      <c r="AT90" s="236"/>
      <c r="AU90" s="140"/>
      <c r="AV90" s="239"/>
      <c r="AW90" s="236"/>
      <c r="AX90" s="236"/>
      <c r="AY90" s="140"/>
    </row>
    <row r="91" spans="1:51" ht="357.75">
      <c r="A91" s="231" t="s">
        <v>2302</v>
      </c>
      <c r="B91" s="232" t="s">
        <v>1510</v>
      </c>
      <c r="C91" s="25" t="str">
        <f>IF(B91="","",INDEX(分野TBL,MATCH(B91,分野名称,0),1))</f>
        <v>27</v>
      </c>
      <c r="D91" s="25">
        <f>IF(E91="","",ROW())</f>
        <v>91</v>
      </c>
      <c r="E91" s="233" t="s">
        <v>2170</v>
      </c>
      <c r="F91" s="232"/>
      <c r="G91" s="233" t="s">
        <v>2177</v>
      </c>
      <c r="H91" s="232"/>
      <c r="I91" s="234"/>
      <c r="J91" s="234" t="s">
        <v>3502</v>
      </c>
      <c r="K91" s="234" t="s">
        <v>3503</v>
      </c>
      <c r="L91" s="233" t="s">
        <v>2169</v>
      </c>
      <c r="M91" s="233"/>
      <c r="N91" s="232" t="s">
        <v>2178</v>
      </c>
      <c r="O91" s="233" t="s">
        <v>2179</v>
      </c>
      <c r="P91" s="233" t="s">
        <v>2192</v>
      </c>
      <c r="Q91" s="233"/>
      <c r="R91" s="236">
        <v>42948</v>
      </c>
      <c r="S91" s="236">
        <v>43373</v>
      </c>
      <c r="T91" s="215">
        <v>1080</v>
      </c>
      <c r="U91" s="444">
        <v>389</v>
      </c>
      <c r="V91" s="37" t="str">
        <f>IF(U91="","",IF(ISNA(VLOOKUP(LEFT(U91,3),NDCｴﾘｱ,3,0)),IF(MID(U91,3,1)="0",VLOOKUP(LEFT(U91,2),NDCｴﾘｱ,2,0),_xlfn.CONCAT(VLOOKUP(LEFT(U91,2),NDCｴﾘｱ,2,0),"*")),VLOOKUP(LEFT(U91,3),NDCｴﾘｱ,2,0)))</f>
        <v>民族学､文化人類学</v>
      </c>
      <c r="W91" s="223" t="str">
        <f>IF(X91="","",INDEX(収納場所内容ｴﾘｱ,MATCH(X91,ｻｲｽﾞ,0),2))</f>
        <v>文庫
新書</v>
      </c>
      <c r="X91" s="116" t="s">
        <v>2180</v>
      </c>
      <c r="Y91" s="105" t="s">
        <v>2183</v>
      </c>
      <c r="Z91" s="262"/>
      <c r="AA91" s="215" t="s">
        <v>2182</v>
      </c>
      <c r="AB91" s="117">
        <v>9784532198299</v>
      </c>
      <c r="AC91" s="232"/>
      <c r="AD91" s="118"/>
      <c r="AE91" s="237" t="str">
        <f>IF(AJ91="","",AJ91)</f>
        <v>金子仁洋</v>
      </c>
      <c r="AF91" s="238">
        <f>IF(AK91="","",AK91)</f>
        <v>43377</v>
      </c>
      <c r="AG91" s="238">
        <f>IF(AL91="","",AL91)</f>
        <v>43405</v>
      </c>
      <c r="AH91" s="62">
        <f>IF(AM91="","",AM91)</f>
        <v>43503</v>
      </c>
      <c r="AI91" s="139"/>
      <c r="AJ91" s="239" t="s">
        <v>2276</v>
      </c>
      <c r="AK91" s="236">
        <v>43377</v>
      </c>
      <c r="AL91" s="236">
        <v>43405</v>
      </c>
      <c r="AM91" s="140">
        <v>43503</v>
      </c>
      <c r="AN91" s="239"/>
      <c r="AO91" s="236"/>
      <c r="AP91" s="236"/>
      <c r="AQ91" s="140"/>
      <c r="AR91" s="239"/>
      <c r="AS91" s="236"/>
      <c r="AT91" s="236"/>
      <c r="AU91" s="140"/>
      <c r="AV91" s="239"/>
      <c r="AW91" s="236"/>
      <c r="AX91" s="236"/>
      <c r="AY91" s="140"/>
    </row>
    <row r="92" spans="1:51" ht="171.75">
      <c r="A92" s="231" t="s">
        <v>2942</v>
      </c>
      <c r="B92" s="232" t="s">
        <v>1510</v>
      </c>
      <c r="C92" s="25" t="str">
        <f>IF(B92="","",INDEX(分野TBL,MATCH(B92,分野名称,0),1))</f>
        <v>27</v>
      </c>
      <c r="D92" s="25">
        <f>IF(E92="","",ROW())</f>
        <v>92</v>
      </c>
      <c r="E92" s="233" t="s">
        <v>2892</v>
      </c>
      <c r="F92" s="232"/>
      <c r="G92" s="233" t="s">
        <v>2893</v>
      </c>
      <c r="H92" s="232"/>
      <c r="I92" s="234"/>
      <c r="J92" s="234"/>
      <c r="K92" s="234" t="s">
        <v>3130</v>
      </c>
      <c r="L92" s="233" t="s">
        <v>2894</v>
      </c>
      <c r="M92" s="233"/>
      <c r="N92" s="232"/>
      <c r="O92" s="432" t="s">
        <v>2918</v>
      </c>
      <c r="P92" s="233" t="s">
        <v>2919</v>
      </c>
      <c r="Q92" s="233"/>
      <c r="R92" s="236">
        <v>42552</v>
      </c>
      <c r="S92" s="236">
        <v>43650</v>
      </c>
      <c r="T92" s="217">
        <v>799</v>
      </c>
      <c r="U92" s="440">
        <v>389</v>
      </c>
      <c r="V92" s="37" t="str">
        <f>IF(U92="","",IF(ISNA(VLOOKUP(LEFT(U92,3),NDCｴﾘｱ,3,0)),IF(MID(U92,3,1)="0",VLOOKUP(LEFT(U92,2),NDCｴﾘｱ,2,0),_xlfn.CONCAT(VLOOKUP(LEFT(U92,2),NDCｴﾘｱ,2,0),"*")),VLOOKUP(LEFT(U92,3),NDCｴﾘｱ,2,0)))</f>
        <v>民族学､文化人類学</v>
      </c>
      <c r="W92" s="223" t="str">
        <f>IF(X92="","",INDEX(収納場所内容ｴﾘｱ,MATCH(X92,ｻｲｽﾞ,0),2))</f>
        <v>文庫
新書</v>
      </c>
      <c r="X92" s="116" t="s">
        <v>2921</v>
      </c>
      <c r="Y92" s="105" t="s">
        <v>2920</v>
      </c>
      <c r="Z92" s="450"/>
      <c r="AA92" s="215" t="s">
        <v>2912</v>
      </c>
      <c r="AB92" s="283">
        <v>9784334039325</v>
      </c>
      <c r="AC92" s="232"/>
      <c r="AD92" s="118"/>
      <c r="AE92" s="237" t="str">
        <f>IF(AJ92="","",AJ92)</f>
        <v>？</v>
      </c>
      <c r="AF92" s="238" t="str">
        <f>IF(AK92="","",AK92)</f>
        <v>？</v>
      </c>
      <c r="AG92" s="238" t="str">
        <f>IF(AL92="","",AL92)</f>
        <v>？</v>
      </c>
      <c r="AH92" s="62" t="str">
        <f>IF(AM92="","",AM92)</f>
        <v/>
      </c>
      <c r="AI92" s="139"/>
      <c r="AJ92" s="239" t="s">
        <v>3374</v>
      </c>
      <c r="AK92" s="236" t="s">
        <v>3374</v>
      </c>
      <c r="AL92" s="236" t="s">
        <v>3374</v>
      </c>
      <c r="AM92" s="140"/>
      <c r="AN92" s="239"/>
      <c r="AO92" s="236"/>
      <c r="AP92" s="236"/>
      <c r="AQ92" s="140"/>
      <c r="AR92" s="239"/>
      <c r="AS92" s="236"/>
      <c r="AT92" s="236"/>
      <c r="AU92" s="140"/>
      <c r="AV92" s="239"/>
      <c r="AW92" s="236"/>
      <c r="AX92" s="236"/>
      <c r="AY92" s="140"/>
    </row>
    <row r="93" spans="1:51" ht="221.25">
      <c r="A93" s="231" t="s">
        <v>233</v>
      </c>
      <c r="B93" s="232" t="s">
        <v>525</v>
      </c>
      <c r="C93" s="25" t="str">
        <f>IF(B93="","",INDEX(分野TBL,MATCH(B93,分野名称,0),1))</f>
        <v>27</v>
      </c>
      <c r="D93" s="25">
        <f>IF(E93="","",ROW())</f>
        <v>93</v>
      </c>
      <c r="E93" s="233" t="s">
        <v>891</v>
      </c>
      <c r="F93" s="232"/>
      <c r="G93" s="233" t="s">
        <v>892</v>
      </c>
      <c r="H93" s="232"/>
      <c r="I93" s="234"/>
      <c r="J93" s="234" t="s">
        <v>3387</v>
      </c>
      <c r="K93" s="234" t="s">
        <v>3388</v>
      </c>
      <c r="L93" s="233" t="s">
        <v>3048</v>
      </c>
      <c r="M93" s="233"/>
      <c r="N93" s="232"/>
      <c r="O93" s="233" t="s">
        <v>840</v>
      </c>
      <c r="P93" s="233"/>
      <c r="Q93" s="233"/>
      <c r="R93" s="275">
        <v>38534</v>
      </c>
      <c r="S93" s="236">
        <v>38534</v>
      </c>
      <c r="T93" s="215">
        <v>1600</v>
      </c>
      <c r="U93" s="207">
        <v>451</v>
      </c>
      <c r="V93" s="37" t="str">
        <f>IF(U93="","",IF(ISNA(VLOOKUP(LEFT(U93,3),NDCｴﾘｱ,3,0)),IF(MID(U93,3,1)="0",VLOOKUP(LEFT(U93,2),NDCｴﾘｱ,2,0),_xlfn.CONCAT(VLOOKUP(LEFT(U93,2),NDCｴﾘｱ,2,0),"*")),VLOOKUP(LEFT(U93,3),NDCｴﾘｱ,2,0)))</f>
        <v>気象学</v>
      </c>
      <c r="W93" s="223" t="str">
        <f>IF(X93="","",INDEX(収納場所内容ｴﾘｱ,MATCH(X93,ｻｲｽﾞ,0),2))</f>
        <v>Ｂ６
版</v>
      </c>
      <c r="X93" s="116" t="s">
        <v>1329</v>
      </c>
      <c r="Y93" s="105" t="s">
        <v>1150</v>
      </c>
      <c r="Z93" s="262"/>
      <c r="AA93" s="215" t="s">
        <v>1151</v>
      </c>
      <c r="AB93" s="117">
        <v>9784576051116</v>
      </c>
      <c r="AC93" s="232"/>
      <c r="AD93" s="118"/>
      <c r="AE93" s="237" t="str">
        <f>IF(AJ93="","",AJ93)</f>
        <v/>
      </c>
      <c r="AF93" s="238" t="str">
        <f>IF(AK93="","",AK93)</f>
        <v/>
      </c>
      <c r="AG93" s="238" t="str">
        <f>IF(AL93="","",AL93)</f>
        <v/>
      </c>
      <c r="AH93" s="62" t="str">
        <f>IF(AM93="","",AM93)</f>
        <v/>
      </c>
      <c r="AI93" s="139" t="s">
        <v>125</v>
      </c>
      <c r="AJ93" s="239"/>
      <c r="AK93" s="236"/>
      <c r="AL93" s="236"/>
      <c r="AM93" s="140"/>
      <c r="AN93" s="239"/>
      <c r="AO93" s="236"/>
      <c r="AP93" s="236"/>
      <c r="AQ93" s="140"/>
      <c r="AR93" s="239"/>
      <c r="AS93" s="236"/>
      <c r="AT93" s="236"/>
      <c r="AU93" s="140"/>
      <c r="AV93" s="239"/>
      <c r="AW93" s="236"/>
      <c r="AX93" s="236"/>
      <c r="AY93" s="140"/>
    </row>
    <row r="94" spans="1:51" ht="263.25">
      <c r="A94" s="231" t="s">
        <v>221</v>
      </c>
      <c r="B94" s="232" t="s">
        <v>525</v>
      </c>
      <c r="C94" s="25" t="str">
        <f>IF(B94="","",INDEX(分野TBL,MATCH(B94,分野名称,0),1))</f>
        <v>27</v>
      </c>
      <c r="D94" s="25">
        <f>IF(E94="","",ROW())</f>
        <v>94</v>
      </c>
      <c r="E94" s="233" t="s">
        <v>515</v>
      </c>
      <c r="F94" s="232"/>
      <c r="G94" s="233" t="s">
        <v>1203</v>
      </c>
      <c r="H94" s="232"/>
      <c r="I94" s="234" t="s">
        <v>3427</v>
      </c>
      <c r="J94" s="234" t="s">
        <v>3428</v>
      </c>
      <c r="K94" s="234" t="s">
        <v>3344</v>
      </c>
      <c r="L94" s="233" t="s">
        <v>514</v>
      </c>
      <c r="M94" s="233"/>
      <c r="N94" s="232"/>
      <c r="O94" s="233" t="s">
        <v>1204</v>
      </c>
      <c r="P94" s="233"/>
      <c r="Q94" s="233"/>
      <c r="R94" s="236">
        <v>41382</v>
      </c>
      <c r="S94" s="236">
        <v>41424</v>
      </c>
      <c r="T94" s="215">
        <v>1512</v>
      </c>
      <c r="U94" s="211">
        <v>460.4</v>
      </c>
      <c r="V94" s="37" t="str">
        <f>IF(U94="","",IF(ISNA(VLOOKUP(LEFT(U94,3),NDCｴﾘｱ,3,0)),IF(MID(U94,3,1)="0",VLOOKUP(LEFT(U94,2),NDCｴﾘｱ,2,0),_xlfn.CONCAT(VLOOKUP(LEFT(U94,2),NDCｴﾘｱ,2,0),"*")),VLOOKUP(LEFT(U94,3),NDCｴﾘｱ,2,0)))</f>
        <v>生物科学､一般生物学</v>
      </c>
      <c r="W94" s="223" t="str">
        <f>IF(X94="","",INDEX(収納場所内容ｴﾘｱ,MATCH(X94,ｻｲｽﾞ,0),2))</f>
        <v>Ｂ６
版</v>
      </c>
      <c r="X94" s="116" t="s">
        <v>1329</v>
      </c>
      <c r="Y94" s="105">
        <v>237</v>
      </c>
      <c r="Z94" s="262"/>
      <c r="AA94" s="215">
        <v>19</v>
      </c>
      <c r="AB94" s="117" t="s">
        <v>1205</v>
      </c>
      <c r="AC94" s="232"/>
      <c r="AD94" s="118"/>
      <c r="AE94" s="237" t="str">
        <f>IF(AJ94="","",AJ94)</f>
        <v>中川 浩之</v>
      </c>
      <c r="AF94" s="238">
        <f>IF(AK94="","",AK94)</f>
        <v>43286</v>
      </c>
      <c r="AG94" s="238">
        <f>IF(AL94="","",AL94)</f>
        <v>43314</v>
      </c>
      <c r="AH94" s="62">
        <f>IF(AM94="","",AM94)</f>
        <v>43314</v>
      </c>
      <c r="AI94" s="139" t="s">
        <v>522</v>
      </c>
      <c r="AJ94" s="239" t="s">
        <v>1744</v>
      </c>
      <c r="AK94" s="236">
        <v>43286</v>
      </c>
      <c r="AL94" s="236">
        <v>43314</v>
      </c>
      <c r="AM94" s="140">
        <v>43314</v>
      </c>
      <c r="AN94" s="239" t="s">
        <v>1250</v>
      </c>
      <c r="AO94" s="236">
        <v>43132</v>
      </c>
      <c r="AP94" s="236">
        <v>43160</v>
      </c>
      <c r="AQ94" s="140">
        <v>43195</v>
      </c>
      <c r="AR94" s="239"/>
      <c r="AS94" s="236"/>
      <c r="AT94" s="236"/>
      <c r="AU94" s="140"/>
      <c r="AV94" s="239"/>
      <c r="AW94" s="236"/>
      <c r="AX94" s="236"/>
      <c r="AY94" s="140"/>
    </row>
    <row r="95" spans="1:51" ht="63.75">
      <c r="A95" s="231" t="s">
        <v>397</v>
      </c>
      <c r="B95" s="232" t="s">
        <v>525</v>
      </c>
      <c r="C95" s="25" t="str">
        <f>IF(B95="","",INDEX(分野TBL,MATCH(B95,分野名称,0),1))</f>
        <v>27</v>
      </c>
      <c r="D95" s="25">
        <f>IF(E95="","",ROW())</f>
        <v>95</v>
      </c>
      <c r="E95" s="233" t="s">
        <v>942</v>
      </c>
      <c r="F95" s="232"/>
      <c r="G95" s="233" t="s">
        <v>1135</v>
      </c>
      <c r="H95" s="232"/>
      <c r="I95" s="234"/>
      <c r="J95" s="234" t="s">
        <v>3398</v>
      </c>
      <c r="K95" s="234"/>
      <c r="L95" s="233" t="s">
        <v>3059</v>
      </c>
      <c r="M95" s="233"/>
      <c r="N95" s="232" t="s">
        <v>529</v>
      </c>
      <c r="O95" s="233" t="s">
        <v>873</v>
      </c>
      <c r="P95" s="233"/>
      <c r="Q95" s="233"/>
      <c r="R95" s="236">
        <v>41537</v>
      </c>
      <c r="S95" s="236">
        <v>41547</v>
      </c>
      <c r="T95" s="215">
        <v>2200</v>
      </c>
      <c r="U95" s="207" t="s">
        <v>767</v>
      </c>
      <c r="V95" s="37" t="str">
        <f>IF(U95="","",IF(ISNA(VLOOKUP(LEFT(U95,3),NDCｴﾘｱ,3,0)),IF(MID(U95,3,1)="0",VLOOKUP(LEFT(U95,2),NDCｴﾘｱ,2,0),_xlfn.CONCAT(VLOOKUP(LEFT(U95,2),NDCｴﾘｱ,2,0),"*")),VLOOKUP(LEFT(U95,3),NDCｴﾘｱ,2,0)))</f>
        <v>生物学:人類学</v>
      </c>
      <c r="W95" s="223" t="str">
        <f>IF(X95="","",INDEX(収納場所内容ｴﾘｱ,MATCH(X95,ｻｲｽﾞ,0),2))</f>
        <v>Ｂ６
版</v>
      </c>
      <c r="X95" s="116" t="s">
        <v>1329</v>
      </c>
      <c r="Y95" s="105" t="s">
        <v>768</v>
      </c>
      <c r="Z95" s="262"/>
      <c r="AA95" s="215" t="s">
        <v>93</v>
      </c>
      <c r="AB95" s="117">
        <v>9784309252872</v>
      </c>
      <c r="AC95" s="232"/>
      <c r="AD95" s="118"/>
      <c r="AE95" s="237" t="str">
        <f>IF(AJ95="","",AJ95)</f>
        <v/>
      </c>
      <c r="AF95" s="238" t="str">
        <f>IF(AK95="","",AK95)</f>
        <v/>
      </c>
      <c r="AG95" s="238" t="str">
        <f>IF(AL95="","",AL95)</f>
        <v/>
      </c>
      <c r="AH95" s="62" t="str">
        <f>IF(AM95="","",AM95)</f>
        <v/>
      </c>
      <c r="AI95" s="139" t="s">
        <v>156</v>
      </c>
      <c r="AJ95" s="239"/>
      <c r="AK95" s="236"/>
      <c r="AL95" s="236"/>
      <c r="AM95" s="140"/>
      <c r="AN95" s="239"/>
      <c r="AO95" s="236"/>
      <c r="AP95" s="236"/>
      <c r="AQ95" s="140"/>
      <c r="AR95" s="239"/>
      <c r="AS95" s="236"/>
      <c r="AT95" s="236"/>
      <c r="AU95" s="140"/>
      <c r="AV95" s="239"/>
      <c r="AW95" s="236"/>
      <c r="AX95" s="236"/>
      <c r="AY95" s="140"/>
    </row>
    <row r="96" spans="1:51" ht="137.25">
      <c r="A96" s="231" t="s">
        <v>576</v>
      </c>
      <c r="B96" s="232" t="s">
        <v>525</v>
      </c>
      <c r="C96" s="25" t="str">
        <f>IF(B96="","",INDEX(分野TBL,MATCH(B96,分野名称,0),1))</f>
        <v>27</v>
      </c>
      <c r="D96" s="25">
        <f>IF(E96="","",ROW())</f>
        <v>96</v>
      </c>
      <c r="E96" s="233" t="s">
        <v>582</v>
      </c>
      <c r="F96" s="232"/>
      <c r="G96" s="232" t="s">
        <v>583</v>
      </c>
      <c r="H96" s="232"/>
      <c r="I96" s="234"/>
      <c r="J96" s="234" t="s">
        <v>3443</v>
      </c>
      <c r="K96" s="234" t="s">
        <v>1783</v>
      </c>
      <c r="L96" s="233" t="s">
        <v>578</v>
      </c>
      <c r="M96" s="233"/>
      <c r="N96" s="232"/>
      <c r="O96" s="233" t="s">
        <v>584</v>
      </c>
      <c r="P96" s="233" t="s">
        <v>585</v>
      </c>
      <c r="Q96" s="233">
        <v>1227</v>
      </c>
      <c r="R96" s="236"/>
      <c r="S96" s="236">
        <v>42855</v>
      </c>
      <c r="T96" s="215"/>
      <c r="U96" s="207" t="s">
        <v>586</v>
      </c>
      <c r="V96" s="37" t="str">
        <f>IF(U96="","",IF(ISNA(VLOOKUP(LEFT(U96,3),NDCｴﾘｱ,3,0)),IF(MID(U96,3,1)="0",VLOOKUP(LEFT(U96,2),NDCｴﾘｱ,2,0),_xlfn.CONCAT(VLOOKUP(LEFT(U96,2),NDCｴﾘｱ,2,0),"*")),VLOOKUP(LEFT(U96,3),NDCｴﾘｱ,2,0)))</f>
        <v>生物学:人類学</v>
      </c>
      <c r="W96" s="223" t="str">
        <f>IF(X96="","",INDEX(収納場所内容ｴﾘｱ,MATCH(X96,ｻｲｽﾞ,0),2))</f>
        <v>文庫
新書</v>
      </c>
      <c r="X96" s="116" t="s">
        <v>1332</v>
      </c>
      <c r="Y96" s="105"/>
      <c r="Z96" s="262"/>
      <c r="AA96" s="215"/>
      <c r="AB96" s="117" t="s">
        <v>587</v>
      </c>
      <c r="AC96" s="232"/>
      <c r="AD96" s="118"/>
      <c r="AE96" s="237" t="str">
        <f>IF(AJ96="","",AJ96)</f>
        <v>?</v>
      </c>
      <c r="AF96" s="238" t="str">
        <f>IF(AK96="","",AK96)</f>
        <v/>
      </c>
      <c r="AG96" s="238" t="str">
        <f>IF(AL96="","",AL96)</f>
        <v/>
      </c>
      <c r="AH96" s="62" t="str">
        <f>IF(AM96="","",AM96)</f>
        <v/>
      </c>
      <c r="AI96" s="139" t="s">
        <v>590</v>
      </c>
      <c r="AJ96" s="239" t="s">
        <v>2816</v>
      </c>
      <c r="AK96" s="236"/>
      <c r="AL96" s="236"/>
      <c r="AM96" s="140"/>
      <c r="AN96" s="239"/>
      <c r="AO96" s="236"/>
      <c r="AP96" s="236"/>
      <c r="AQ96" s="140"/>
      <c r="AR96" s="239"/>
      <c r="AS96" s="236"/>
      <c r="AT96" s="236"/>
      <c r="AU96" s="140"/>
      <c r="AV96" s="239"/>
      <c r="AW96" s="236"/>
      <c r="AX96" s="236"/>
      <c r="AY96" s="140"/>
    </row>
    <row r="97" spans="1:51" ht="105.75">
      <c r="A97" s="231" t="s">
        <v>2017</v>
      </c>
      <c r="B97" s="232" t="s">
        <v>1510</v>
      </c>
      <c r="C97" s="25" t="str">
        <f>IF(B97="","",INDEX(分野TBL,MATCH(B97,分野名称,0),1))</f>
        <v>27</v>
      </c>
      <c r="D97" s="25">
        <f>IF(E97="","",ROW())</f>
        <v>97</v>
      </c>
      <c r="E97" s="233" t="s">
        <v>1932</v>
      </c>
      <c r="F97" s="232"/>
      <c r="G97" s="233"/>
      <c r="H97" s="232"/>
      <c r="I97" s="234" t="s">
        <v>3485</v>
      </c>
      <c r="J97" s="234" t="s">
        <v>3486</v>
      </c>
      <c r="K97" s="234" t="s">
        <v>3487</v>
      </c>
      <c r="L97" s="233" t="s">
        <v>2124</v>
      </c>
      <c r="M97" s="233"/>
      <c r="N97" s="232"/>
      <c r="O97" s="106" t="s">
        <v>1933</v>
      </c>
      <c r="P97" s="233"/>
      <c r="Q97" s="233"/>
      <c r="R97" s="236">
        <v>37288</v>
      </c>
      <c r="S97" s="236"/>
      <c r="T97" s="215">
        <v>1728</v>
      </c>
      <c r="U97" s="207" t="s">
        <v>1979</v>
      </c>
      <c r="V97" s="37" t="str">
        <f>IF(U97="","",IF(ISNA(VLOOKUP(LEFT(U97,3),NDCｴﾘｱ,3,0)),IF(MID(U97,3,1)="0",VLOOKUP(LEFT(U97,2),NDCｴﾘｱ,2,0),_xlfn.CONCAT(VLOOKUP(LEFT(U97,2),NDCｴﾘｱ,2,0),"*")),VLOOKUP(LEFT(U97,3),NDCｴﾘｱ,2,0)))</f>
        <v>生物学:人類学</v>
      </c>
      <c r="W97" s="223" t="str">
        <f>IF(X97="","",INDEX(収納場所内容ｴﾘｱ,MATCH(X97,ｻｲｽﾞ,0),2))</f>
        <v>Ｂ６
版</v>
      </c>
      <c r="X97" s="116" t="s">
        <v>1951</v>
      </c>
      <c r="Y97" s="105" t="s">
        <v>1978</v>
      </c>
      <c r="Z97" s="262"/>
      <c r="AA97" s="215" t="s">
        <v>1961</v>
      </c>
      <c r="AB97" s="117">
        <v>9784409530283</v>
      </c>
      <c r="AC97" s="232"/>
      <c r="AD97" s="118"/>
      <c r="AE97" s="237" t="str">
        <f>IF(AJ97="","",AJ97)</f>
        <v>栗野 哲郎</v>
      </c>
      <c r="AF97" s="238">
        <f>IF(AK97="","",AK97)</f>
        <v>43503</v>
      </c>
      <c r="AG97" s="238">
        <f>IF(AL97="","",AL97)</f>
        <v>43531</v>
      </c>
      <c r="AH97" s="62">
        <f>IF(AM97="","",AM97)</f>
        <v>43622</v>
      </c>
      <c r="AI97" s="139"/>
      <c r="AJ97" s="239" t="s">
        <v>1250</v>
      </c>
      <c r="AK97" s="236">
        <v>43503</v>
      </c>
      <c r="AL97" s="236">
        <v>43531</v>
      </c>
      <c r="AM97" s="140">
        <v>43622</v>
      </c>
      <c r="AN97" s="239" t="s">
        <v>1856</v>
      </c>
      <c r="AO97" s="236">
        <v>43440</v>
      </c>
      <c r="AP97" s="236">
        <v>43475</v>
      </c>
      <c r="AQ97" s="140">
        <v>43475</v>
      </c>
      <c r="AR97" s="239"/>
      <c r="AS97" s="236"/>
      <c r="AT97" s="236"/>
      <c r="AU97" s="140"/>
      <c r="AV97" s="239"/>
      <c r="AW97" s="236"/>
      <c r="AX97" s="236"/>
      <c r="AY97" s="140"/>
    </row>
    <row r="98" spans="1:51" ht="63.75">
      <c r="A98" s="231" t="s">
        <v>2765</v>
      </c>
      <c r="B98" s="232" t="s">
        <v>1510</v>
      </c>
      <c r="C98" s="25" t="str">
        <f>IF(B98="","",INDEX(分野TBL,MATCH(B98,分野名称,0),1))</f>
        <v>27</v>
      </c>
      <c r="D98" s="25">
        <f>IF(E98="","",ROW())</f>
        <v>98</v>
      </c>
      <c r="E98" s="233" t="s">
        <v>2760</v>
      </c>
      <c r="F98" s="232"/>
      <c r="G98" s="233" t="s">
        <v>2761</v>
      </c>
      <c r="H98" s="232"/>
      <c r="I98" s="234" t="s">
        <v>3512</v>
      </c>
      <c r="J98" s="234" t="s">
        <v>1418</v>
      </c>
      <c r="K98" s="234" t="s">
        <v>1418</v>
      </c>
      <c r="L98" s="233" t="s">
        <v>3066</v>
      </c>
      <c r="M98" s="233"/>
      <c r="N98" s="232" t="s">
        <v>2756</v>
      </c>
      <c r="O98" s="233" t="s">
        <v>873</v>
      </c>
      <c r="P98" s="233"/>
      <c r="Q98" s="233"/>
      <c r="R98" s="236">
        <v>43373</v>
      </c>
      <c r="S98" s="236">
        <v>43405</v>
      </c>
      <c r="T98" s="215">
        <v>2052</v>
      </c>
      <c r="U98" s="207" t="s">
        <v>2759</v>
      </c>
      <c r="V98" s="37" t="str">
        <f>IF(U98="","",IF(ISNA(VLOOKUP(LEFT(U98,3),NDCｴﾘｱ,3,0)),IF(MID(U98,3,1)="0",VLOOKUP(LEFT(U98,2),NDCｴﾘｱ,2,0),_xlfn.CONCAT(VLOOKUP(LEFT(U98,2),NDCｴﾘｱ,2,0),"*")),VLOOKUP(LEFT(U98,3),NDCｴﾘｱ,2,0)))</f>
        <v>生物学:人類学</v>
      </c>
      <c r="W98" s="223" t="str">
        <f>IF(X98="","",INDEX(収納場所内容ｴﾘｱ,MATCH(X98,ｻｲｽﾞ,0),2))</f>
        <v>Ｂ６
版</v>
      </c>
      <c r="X98" s="116" t="s">
        <v>1497</v>
      </c>
      <c r="Y98" s="105" t="s">
        <v>2757</v>
      </c>
      <c r="Z98" s="262"/>
      <c r="AA98" s="215" t="s">
        <v>2758</v>
      </c>
      <c r="AB98" s="117">
        <v>9784309227368</v>
      </c>
      <c r="AC98" s="232"/>
      <c r="AD98" s="118"/>
      <c r="AE98" s="237" t="str">
        <f>IF(AJ98="","",AJ98)</f>
        <v>池上徹彦</v>
      </c>
      <c r="AF98" s="238">
        <f>IF(AK98="","",AK98)</f>
        <v>43475</v>
      </c>
      <c r="AG98" s="238">
        <f>IF(AL98="","",AL98)</f>
        <v>43503</v>
      </c>
      <c r="AH98" s="62">
        <f>IF(AM98="","",AM98)</f>
        <v>43531</v>
      </c>
      <c r="AI98" s="139"/>
      <c r="AJ98" s="239" t="s">
        <v>2126</v>
      </c>
      <c r="AK98" s="236">
        <v>43475</v>
      </c>
      <c r="AL98" s="236">
        <v>43503</v>
      </c>
      <c r="AM98" s="140">
        <v>43531</v>
      </c>
      <c r="AN98" s="239" t="s">
        <v>2772</v>
      </c>
      <c r="AO98" s="236">
        <v>43440</v>
      </c>
      <c r="AP98" s="236">
        <v>43475</v>
      </c>
      <c r="AQ98" s="140">
        <v>43475</v>
      </c>
      <c r="AR98" s="239"/>
      <c r="AS98" s="236"/>
      <c r="AT98" s="236"/>
      <c r="AU98" s="140"/>
      <c r="AV98" s="239"/>
      <c r="AW98" s="236"/>
      <c r="AX98" s="236"/>
      <c r="AY98" s="140"/>
    </row>
    <row r="99" spans="1:51" ht="42.75">
      <c r="A99" s="231" t="s">
        <v>2767</v>
      </c>
      <c r="B99" s="232" t="s">
        <v>1510</v>
      </c>
      <c r="C99" s="25" t="str">
        <f>IF(B99="","",INDEX(分野TBL,MATCH(B99,分野名称,0),1))</f>
        <v>27</v>
      </c>
      <c r="D99" s="25">
        <f>IF(E99="","",ROW())</f>
        <v>99</v>
      </c>
      <c r="E99" s="233" t="s">
        <v>2762</v>
      </c>
      <c r="F99" s="232"/>
      <c r="G99" s="233" t="s">
        <v>2761</v>
      </c>
      <c r="H99" s="232"/>
      <c r="I99" s="234" t="s">
        <v>3513</v>
      </c>
      <c r="J99" s="234" t="s">
        <v>1418</v>
      </c>
      <c r="K99" s="234" t="s">
        <v>1418</v>
      </c>
      <c r="L99" s="233" t="s">
        <v>3066</v>
      </c>
      <c r="M99" s="233"/>
      <c r="N99" s="232" t="s">
        <v>2755</v>
      </c>
      <c r="O99" s="233" t="s">
        <v>873</v>
      </c>
      <c r="P99" s="233"/>
      <c r="Q99" s="233"/>
      <c r="R99" s="236">
        <v>43373</v>
      </c>
      <c r="S99" s="236">
        <v>43405</v>
      </c>
      <c r="T99" s="215">
        <v>2052</v>
      </c>
      <c r="U99" s="207" t="s">
        <v>1562</v>
      </c>
      <c r="V99" s="37" t="str">
        <f>IF(U99="","",IF(ISNA(VLOOKUP(LEFT(U99,3),NDCｴﾘｱ,3,0)),IF(MID(U99,3,1)="0",VLOOKUP(LEFT(U99,2),NDCｴﾘｱ,2,0),_xlfn.CONCAT(VLOOKUP(LEFT(U99,2),NDCｴﾘｱ,2,0),"*")),VLOOKUP(LEFT(U99,3),NDCｴﾘｱ,2,0)))</f>
        <v>生物学:人類学</v>
      </c>
      <c r="W99" s="223" t="str">
        <f>IF(X99="","",INDEX(収納場所内容ｴﾘｱ,MATCH(X99,ｻｲｽﾞ,0),2))</f>
        <v>Ｂ６
版</v>
      </c>
      <c r="X99" s="116" t="s">
        <v>1497</v>
      </c>
      <c r="Y99" s="105" t="s">
        <v>2763</v>
      </c>
      <c r="Z99" s="262"/>
      <c r="AA99" s="215" t="s">
        <v>2758</v>
      </c>
      <c r="AB99" s="117">
        <v>9784309227375</v>
      </c>
      <c r="AC99" s="232"/>
      <c r="AD99" s="118"/>
      <c r="AE99" s="237" t="str">
        <f>IF(AJ99="","",AJ99)</f>
        <v>伊藤友悌</v>
      </c>
      <c r="AF99" s="238">
        <f>IF(AK99="","",AK99)</f>
        <v>43531</v>
      </c>
      <c r="AG99" s="238">
        <f>IF(AL99="","",AL99)</f>
        <v>43594</v>
      </c>
      <c r="AH99" s="62">
        <f>IF(AM99="","",AM99)</f>
        <v>43594</v>
      </c>
      <c r="AI99" s="139"/>
      <c r="AJ99" s="239" t="s">
        <v>1856</v>
      </c>
      <c r="AK99" s="236">
        <v>43531</v>
      </c>
      <c r="AL99" s="236">
        <v>43594</v>
      </c>
      <c r="AM99" s="140">
        <v>43594</v>
      </c>
      <c r="AN99" s="239" t="s">
        <v>2126</v>
      </c>
      <c r="AO99" s="236">
        <v>43475</v>
      </c>
      <c r="AP99" s="236">
        <v>43503</v>
      </c>
      <c r="AQ99" s="140">
        <v>43564</v>
      </c>
      <c r="AR99" s="239" t="s">
        <v>2824</v>
      </c>
      <c r="AS99" s="236">
        <v>43440</v>
      </c>
      <c r="AT99" s="236">
        <v>43475</v>
      </c>
      <c r="AU99" s="140">
        <v>43475</v>
      </c>
      <c r="AV99" s="239"/>
      <c r="AW99" s="236"/>
      <c r="AX99" s="236"/>
      <c r="AY99" s="140"/>
    </row>
    <row r="100" spans="1:51" ht="41.25">
      <c r="A100" s="231" t="s">
        <v>225</v>
      </c>
      <c r="B100" s="232" t="s">
        <v>525</v>
      </c>
      <c r="C100" s="25" t="str">
        <f>IF(B100="","",INDEX(分野TBL,MATCH(B100,分野名称,0),1))</f>
        <v>27</v>
      </c>
      <c r="D100" s="25">
        <f>IF(E100="","",ROW())</f>
        <v>100</v>
      </c>
      <c r="E100" s="233" t="s">
        <v>1365</v>
      </c>
      <c r="F100" s="232"/>
      <c r="G100" s="233" t="s">
        <v>3430</v>
      </c>
      <c r="H100" s="232"/>
      <c r="I100" s="234"/>
      <c r="J100" s="234" t="s">
        <v>3431</v>
      </c>
      <c r="K100" s="234" t="s">
        <v>1422</v>
      </c>
      <c r="L100" s="233" t="s">
        <v>518</v>
      </c>
      <c r="M100" s="233"/>
      <c r="N100" s="232"/>
      <c r="O100" s="233" t="s">
        <v>1366</v>
      </c>
      <c r="P100" s="233" t="s">
        <v>1367</v>
      </c>
      <c r="Q100" s="233"/>
      <c r="R100" s="236">
        <v>42265</v>
      </c>
      <c r="S100" s="236">
        <v>42353</v>
      </c>
      <c r="T100" s="215"/>
      <c r="U100" s="207" t="s">
        <v>1368</v>
      </c>
      <c r="V100" s="37" t="str">
        <f>IF(U100="","",IF(ISNA(VLOOKUP(LEFT(U100,3),NDCｴﾘｱ,3,0)),IF(MID(U100,3,1)="0",VLOOKUP(LEFT(U100,2),NDCｴﾘｱ,2,0),_xlfn.CONCAT(VLOOKUP(LEFT(U100,2),NDCｴﾘｱ,2,0),"*")),VLOOKUP(LEFT(U100,3),NDCｴﾘｱ,2,0)))</f>
        <v>生物学:人類学</v>
      </c>
      <c r="W100" s="223" t="str">
        <f>IF(X100="","",INDEX(収納場所内容ｴﾘｱ,MATCH(X100,ｻｲｽﾞ,0),2))</f>
        <v>Ｂ６
版</v>
      </c>
      <c r="X100" s="116" t="s">
        <v>1329</v>
      </c>
      <c r="Y100" s="105">
        <v>245</v>
      </c>
      <c r="Z100" s="262"/>
      <c r="AA100" s="215" t="s">
        <v>1151</v>
      </c>
      <c r="AB100" s="117">
        <v>9784000291736</v>
      </c>
      <c r="AC100" s="232"/>
      <c r="AD100" s="118"/>
      <c r="AE100" s="237" t="str">
        <f>IF(AJ100="","",AJ100)</f>
        <v>金子 仁洋</v>
      </c>
      <c r="AF100" s="238">
        <f>IF(AK100="","",AK100)</f>
        <v>42866</v>
      </c>
      <c r="AG100" s="238">
        <f>IF(AL100="","",AL100)</f>
        <v>42887</v>
      </c>
      <c r="AH100" s="62">
        <f>IF(AM100="","",AM100)</f>
        <v>42922</v>
      </c>
      <c r="AI100" s="139" t="s">
        <v>524</v>
      </c>
      <c r="AJ100" s="239" t="s">
        <v>1049</v>
      </c>
      <c r="AK100" s="236">
        <v>42866</v>
      </c>
      <c r="AL100" s="236">
        <v>42887</v>
      </c>
      <c r="AM100" s="140">
        <v>42922</v>
      </c>
      <c r="AN100" s="239"/>
      <c r="AO100" s="236"/>
      <c r="AP100" s="236"/>
      <c r="AQ100" s="140"/>
      <c r="AR100" s="239"/>
      <c r="AS100" s="236"/>
      <c r="AT100" s="236"/>
      <c r="AU100" s="140"/>
      <c r="AV100" s="239"/>
      <c r="AW100" s="236"/>
      <c r="AX100" s="236"/>
      <c r="AY100" s="140"/>
    </row>
    <row r="101" spans="1:51" ht="116.25">
      <c r="A101" s="231" t="s">
        <v>398</v>
      </c>
      <c r="B101" s="232" t="s">
        <v>525</v>
      </c>
      <c r="C101" s="25" t="str">
        <f>IF(B101="","",INDEX(分野TBL,MATCH(B101,分野名称,0),1))</f>
        <v>27</v>
      </c>
      <c r="D101" s="25">
        <f>IF(E101="","",ROW())</f>
        <v>101</v>
      </c>
      <c r="E101" s="233" t="s">
        <v>943</v>
      </c>
      <c r="F101" s="232"/>
      <c r="G101" s="233" t="s">
        <v>944</v>
      </c>
      <c r="H101" s="232"/>
      <c r="I101" s="234"/>
      <c r="J101" s="234" t="s">
        <v>3399</v>
      </c>
      <c r="K101" s="234"/>
      <c r="L101" s="233" t="s">
        <v>3060</v>
      </c>
      <c r="M101" s="233"/>
      <c r="N101" s="232"/>
      <c r="O101" s="233" t="s">
        <v>1034</v>
      </c>
      <c r="P101" s="233"/>
      <c r="Q101" s="233"/>
      <c r="R101" s="236">
        <v>40575</v>
      </c>
      <c r="S101" s="236">
        <v>41723</v>
      </c>
      <c r="T101" s="215">
        <v>2000</v>
      </c>
      <c r="U101" s="207" t="s">
        <v>779</v>
      </c>
      <c r="V101" s="37" t="str">
        <f>IF(U101="","",IF(ISNA(VLOOKUP(LEFT(U101,3),NDCｴﾘｱ,3,0)),IF(MID(U101,3,1)="0",VLOOKUP(LEFT(U101,2),NDCｴﾘｱ,2,0),_xlfn.CONCAT(VLOOKUP(LEFT(U101,2),NDCｴﾘｱ,2,0),"*")),VLOOKUP(LEFT(U101,3),NDCｴﾘｱ,2,0)))</f>
        <v>哺乳類</v>
      </c>
      <c r="W101" s="223" t="str">
        <f>IF(X101="","",INDEX(収納場所内容ｴﾘｱ,MATCH(X101,ｻｲｽﾞ,0),2))</f>
        <v>Ｂ６
版</v>
      </c>
      <c r="X101" s="119" t="s">
        <v>1329</v>
      </c>
      <c r="Y101" s="105" t="s">
        <v>780</v>
      </c>
      <c r="Z101" s="262">
        <v>13.8</v>
      </c>
      <c r="AA101" s="215">
        <v>19.5</v>
      </c>
      <c r="AB101" s="117">
        <v>9784000056175</v>
      </c>
      <c r="AC101" s="232"/>
      <c r="AD101" s="118"/>
      <c r="AE101" s="237" t="str">
        <f>IF(AJ101="","",AJ101)</f>
        <v/>
      </c>
      <c r="AF101" s="238" t="str">
        <f>IF(AK101="","",AK101)</f>
        <v/>
      </c>
      <c r="AG101" s="238" t="str">
        <f>IF(AL101="","",AL101)</f>
        <v/>
      </c>
      <c r="AH101" s="62" t="str">
        <f>IF(AM101="","",AM101)</f>
        <v/>
      </c>
      <c r="AI101" s="139" t="s">
        <v>157</v>
      </c>
      <c r="AJ101" s="239"/>
      <c r="AK101" s="236"/>
      <c r="AL101" s="236"/>
      <c r="AM101" s="140"/>
      <c r="AN101" s="239"/>
      <c r="AO101" s="236"/>
      <c r="AP101" s="236"/>
      <c r="AQ101" s="140"/>
      <c r="AR101" s="239"/>
      <c r="AS101" s="236"/>
      <c r="AT101" s="236"/>
      <c r="AU101" s="140"/>
      <c r="AV101" s="239"/>
      <c r="AW101" s="236"/>
      <c r="AX101" s="236"/>
      <c r="AY101" s="140"/>
    </row>
    <row r="102" spans="1:51" ht="200.25">
      <c r="A102" s="231" t="s">
        <v>223</v>
      </c>
      <c r="B102" s="232" t="s">
        <v>525</v>
      </c>
      <c r="C102" s="25" t="str">
        <f>IF(B102="","",INDEX(分野TBL,MATCH(B102,分野名称,0),1))</f>
        <v>27</v>
      </c>
      <c r="D102" s="25">
        <f>IF(E102="","",ROW())</f>
        <v>102</v>
      </c>
      <c r="E102" s="233" t="s">
        <v>516</v>
      </c>
      <c r="F102" s="232"/>
      <c r="G102" s="233" t="s">
        <v>517</v>
      </c>
      <c r="H102" s="232"/>
      <c r="I102" s="234"/>
      <c r="J102" s="234" t="s">
        <v>3429</v>
      </c>
      <c r="K102" s="234" t="s">
        <v>1450</v>
      </c>
      <c r="L102" s="233" t="s">
        <v>1243</v>
      </c>
      <c r="M102" s="233"/>
      <c r="N102" s="232" t="s">
        <v>1362</v>
      </c>
      <c r="O102" s="233" t="s">
        <v>1363</v>
      </c>
      <c r="P102" s="233"/>
      <c r="Q102" s="233"/>
      <c r="R102" s="236">
        <v>42684</v>
      </c>
      <c r="S102" s="236"/>
      <c r="T102" s="215"/>
      <c r="U102" s="207" t="s">
        <v>1364</v>
      </c>
      <c r="V102" s="37" t="str">
        <f>IF(U102="","",IF(ISNA(VLOOKUP(LEFT(U102,3),NDCｴﾘｱ,3,0)),IF(MID(U102,3,1)="0",VLOOKUP(LEFT(U102,2),NDCｴﾘｱ,2,0),_xlfn.CONCAT(VLOOKUP(LEFT(U102,2),NDCｴﾘｱ,2,0),"*")),VLOOKUP(LEFT(U102,3),NDCｴﾘｱ,2,0)))</f>
        <v>言語学</v>
      </c>
      <c r="W102" s="223" t="str">
        <f>IF(X102="","",INDEX(収納場所内容ｴﾘｱ,MATCH(X102,ｻｲｽﾞ,0),2))</f>
        <v>Ｂ６
版</v>
      </c>
      <c r="X102" s="116" t="s">
        <v>1329</v>
      </c>
      <c r="Y102" s="105" t="s">
        <v>787</v>
      </c>
      <c r="Z102" s="262"/>
      <c r="AA102" s="215" t="s">
        <v>93</v>
      </c>
      <c r="AB102" s="117">
        <v>9784163905594</v>
      </c>
      <c r="AC102" s="232"/>
      <c r="AD102" s="118"/>
      <c r="AE102" s="237" t="str">
        <f>IF(AJ102="","",AJ102)</f>
        <v/>
      </c>
      <c r="AF102" s="238" t="str">
        <f>IF(AK102="","",AK102)</f>
        <v/>
      </c>
      <c r="AG102" s="238" t="str">
        <f>IF(AL102="","",AL102)</f>
        <v/>
      </c>
      <c r="AH102" s="62" t="str">
        <f>IF(AM102="","",AM102)</f>
        <v/>
      </c>
      <c r="AI102" s="139" t="s">
        <v>523</v>
      </c>
      <c r="AJ102" s="239"/>
      <c r="AK102" s="236"/>
      <c r="AL102" s="236"/>
      <c r="AM102" s="140"/>
      <c r="AN102" s="239"/>
      <c r="AO102" s="236"/>
      <c r="AP102" s="236"/>
      <c r="AQ102" s="140"/>
      <c r="AR102" s="239"/>
      <c r="AS102" s="236"/>
      <c r="AT102" s="236"/>
      <c r="AU102" s="140"/>
      <c r="AV102" s="239"/>
      <c r="AW102" s="236"/>
      <c r="AX102" s="236"/>
      <c r="AY102" s="140"/>
    </row>
    <row r="103" spans="1:51" ht="171.75">
      <c r="A103" s="231" t="s">
        <v>2944</v>
      </c>
      <c r="B103" s="232" t="s">
        <v>1511</v>
      </c>
      <c r="C103" s="25" t="str">
        <f>IF(B103="","",INDEX(分野TBL,MATCH(B103,分野名称,0),1))</f>
        <v>30</v>
      </c>
      <c r="D103" s="25">
        <f>IF(E103="","",ROW())</f>
        <v>103</v>
      </c>
      <c r="E103" s="233" t="s">
        <v>2897</v>
      </c>
      <c r="F103" s="232"/>
      <c r="G103" s="233"/>
      <c r="H103" s="232"/>
      <c r="I103" s="234"/>
      <c r="J103" s="234" t="s">
        <v>3534</v>
      </c>
      <c r="K103" s="234" t="s">
        <v>3131</v>
      </c>
      <c r="L103" s="233" t="s">
        <v>2903</v>
      </c>
      <c r="M103" s="233"/>
      <c r="N103" s="232"/>
      <c r="O103" s="235" t="s">
        <v>2898</v>
      </c>
      <c r="P103" s="233" t="s">
        <v>2899</v>
      </c>
      <c r="Q103" s="233"/>
      <c r="R103" s="236">
        <v>43466</v>
      </c>
      <c r="S103" s="236">
        <v>43650</v>
      </c>
      <c r="T103" s="217">
        <v>1836</v>
      </c>
      <c r="U103" s="440">
        <v>104</v>
      </c>
      <c r="V103" s="37" t="str">
        <f>IF(U103="","",IF(ISNA(VLOOKUP(LEFT(U103,3),NDCｴﾘｱ,3,0)),IF(MID(U103,3,1)="0",VLOOKUP(LEFT(U103,2),NDCｴﾘｱ,2,0),_xlfn.CONCAT(VLOOKUP(LEFT(U103,2),NDCｴﾘｱ,2,0),"*")),VLOOKUP(LEFT(U103,3),NDCｴﾘｱ,2,0)))</f>
        <v>哲学;論文･評論･講演集</v>
      </c>
      <c r="W103" s="223" t="str">
        <f>IF(X103="","",INDEX(収納場所内容ｴﾘｱ,MATCH(X103,ｻｲｽﾞ,0),2))</f>
        <v>Ｂ６
版</v>
      </c>
      <c r="X103" s="116" t="s">
        <v>2909</v>
      </c>
      <c r="Y103" s="105" t="s">
        <v>2925</v>
      </c>
      <c r="Z103" s="450"/>
      <c r="AA103" s="215" t="s">
        <v>2908</v>
      </c>
      <c r="AB103" s="283">
        <v>9784065145135</v>
      </c>
      <c r="AC103" s="232"/>
      <c r="AD103" s="118"/>
      <c r="AE103" s="237" t="str">
        <f>IF(AJ103="","",AJ103)</f>
        <v>金子壮一</v>
      </c>
      <c r="AF103" s="238">
        <f>IF(AK103="","",AK103)</f>
        <v>43559</v>
      </c>
      <c r="AG103" s="238">
        <f>IF(AL103="","",AL103)</f>
        <v>43653</v>
      </c>
      <c r="AH103" s="62">
        <f>IF(AM103="","",AM103)</f>
        <v>43741</v>
      </c>
      <c r="AI103" s="139"/>
      <c r="AJ103" s="239" t="s">
        <v>2951</v>
      </c>
      <c r="AK103" s="236">
        <v>43559</v>
      </c>
      <c r="AL103" s="236">
        <v>43653</v>
      </c>
      <c r="AM103" s="140">
        <v>43741</v>
      </c>
      <c r="AN103" s="239"/>
      <c r="AO103" s="236"/>
      <c r="AP103" s="236"/>
      <c r="AQ103" s="140"/>
      <c r="AR103" s="239"/>
      <c r="AS103" s="236"/>
      <c r="AT103" s="236"/>
      <c r="AU103" s="140"/>
      <c r="AV103" s="239"/>
      <c r="AW103" s="236"/>
      <c r="AX103" s="236"/>
      <c r="AY103" s="140"/>
    </row>
    <row r="104" spans="1:51" ht="126.75">
      <c r="A104" s="231" t="s">
        <v>1224</v>
      </c>
      <c r="B104" s="232" t="s">
        <v>761</v>
      </c>
      <c r="C104" s="25" t="str">
        <f>IF(B104="","",INDEX(分野TBL,MATCH(B104,分野名称,0),1))</f>
        <v>30</v>
      </c>
      <c r="D104" s="25">
        <f>IF(E104="","",ROW())</f>
        <v>104</v>
      </c>
      <c r="E104" s="233" t="s">
        <v>1169</v>
      </c>
      <c r="F104" s="232"/>
      <c r="G104" s="233" t="s">
        <v>1195</v>
      </c>
      <c r="H104" s="232"/>
      <c r="I104" s="234" t="s">
        <v>3456</v>
      </c>
      <c r="J104" s="234"/>
      <c r="K104" s="234" t="s">
        <v>3350</v>
      </c>
      <c r="L104" s="233" t="s">
        <v>1170</v>
      </c>
      <c r="M104" s="233"/>
      <c r="N104" s="232"/>
      <c r="O104" s="233" t="s">
        <v>1196</v>
      </c>
      <c r="P104" s="233"/>
      <c r="Q104" s="233"/>
      <c r="R104" s="236">
        <v>43113</v>
      </c>
      <c r="S104" s="236"/>
      <c r="T104" s="215">
        <v>1620</v>
      </c>
      <c r="U104" s="207" t="s">
        <v>1218</v>
      </c>
      <c r="V104" s="37" t="str">
        <f>IF(U104="","",IF(ISNA(VLOOKUP(LEFT(U104,3),NDCｴﾘｱ,3,0)),IF(MID(U104,3,1)="0",VLOOKUP(LEFT(U104,2),NDCｴﾘｱ,2,0),_xlfn.CONCAT(VLOOKUP(LEFT(U104,2),NDCｴﾘｱ,2,0),"*")),VLOOKUP(LEFT(U104,3),NDCｴﾘｱ,2,0)))</f>
        <v>倫理武士道</v>
      </c>
      <c r="W104" s="223" t="str">
        <f>IF(X104="","",INDEX(収納場所内容ｴﾘｱ,MATCH(X104,ｻｲｽﾞ,0),2))</f>
        <v>Ａ５
版</v>
      </c>
      <c r="X104" s="116" t="s">
        <v>1331</v>
      </c>
      <c r="Y104" s="105">
        <v>72</v>
      </c>
      <c r="Z104" s="262"/>
      <c r="AA104" s="215">
        <v>22</v>
      </c>
      <c r="AB104" s="117" t="s">
        <v>1197</v>
      </c>
      <c r="AC104" s="232"/>
      <c r="AD104" s="127" t="s">
        <v>1217</v>
      </c>
      <c r="AE104" s="237" t="str">
        <f>IF(AJ104="","",AJ104)</f>
        <v/>
      </c>
      <c r="AF104" s="238" t="str">
        <f>IF(AK104="","",AK104)</f>
        <v/>
      </c>
      <c r="AG104" s="238" t="str">
        <f>IF(AL104="","",AL104)</f>
        <v/>
      </c>
      <c r="AH104" s="62" t="str">
        <f>IF(AM104="","",AM104)</f>
        <v/>
      </c>
      <c r="AI104" s="139" t="s">
        <v>978</v>
      </c>
      <c r="AJ104" s="239"/>
      <c r="AK104" s="236"/>
      <c r="AL104" s="236"/>
      <c r="AM104" s="140"/>
      <c r="AN104" s="239"/>
      <c r="AO104" s="236"/>
      <c r="AP104" s="236"/>
      <c r="AQ104" s="140"/>
      <c r="AR104" s="239"/>
      <c r="AS104" s="236"/>
      <c r="AT104" s="236"/>
      <c r="AU104" s="140"/>
      <c r="AV104" s="239"/>
      <c r="AW104" s="236"/>
      <c r="AX104" s="236"/>
      <c r="AY104" s="140"/>
    </row>
    <row r="105" spans="1:51" ht="297.75">
      <c r="A105" s="231" t="s">
        <v>3113</v>
      </c>
      <c r="B105" s="232" t="s">
        <v>1511</v>
      </c>
      <c r="C105" s="25" t="str">
        <f>IF(B105="","",INDEX(分野TBL,MATCH(B105,分野名称,0),1))</f>
        <v>30</v>
      </c>
      <c r="D105" s="25">
        <f>IF(E105="","",ROW())</f>
        <v>105</v>
      </c>
      <c r="E105" s="233" t="s">
        <v>2959</v>
      </c>
      <c r="F105" s="232"/>
      <c r="G105" s="233" t="s">
        <v>2996</v>
      </c>
      <c r="H105" s="232"/>
      <c r="I105" s="234"/>
      <c r="J105" s="429" t="s">
        <v>3544</v>
      </c>
      <c r="K105" s="234" t="s">
        <v>3545</v>
      </c>
      <c r="L105" s="233" t="s">
        <v>3070</v>
      </c>
      <c r="M105" s="233"/>
      <c r="N105" s="232"/>
      <c r="O105" s="233" t="s">
        <v>2997</v>
      </c>
      <c r="P105" s="233"/>
      <c r="Q105" s="233"/>
      <c r="R105" s="236">
        <v>43542</v>
      </c>
      <c r="S105" s="434">
        <v>43691</v>
      </c>
      <c r="T105" s="217">
        <v>2916</v>
      </c>
      <c r="U105" s="207" t="s">
        <v>3080</v>
      </c>
      <c r="V105" s="37" t="str">
        <f>IF(U105="","",IF(ISNA(VLOOKUP(LEFT(U105,3),NDCｴﾘｱ,3,0)),IF(MID(U105,3,1)="0",VLOOKUP(LEFT(U105,2),NDCｴﾘｱ,2,0),_xlfn.CONCAT(VLOOKUP(LEFT(U105,2),NDCｴﾘｱ,2,0),"*")),VLOOKUP(LEFT(U105,3),NDCｴﾘｱ,2,0)))</f>
        <v>伝記</v>
      </c>
      <c r="W105" s="223" t="str">
        <f>IF(X105="","",INDEX(収納場所内容ｴﾘｱ,MATCH(X105,ｻｲｽﾞ,0),2))</f>
        <v>Ａ５
版</v>
      </c>
      <c r="X105" s="448" t="s">
        <v>2998</v>
      </c>
      <c r="Y105" s="105" t="s">
        <v>2999</v>
      </c>
      <c r="Z105" s="262"/>
      <c r="AA105" s="215" t="s">
        <v>3000</v>
      </c>
      <c r="AB105" s="117">
        <v>9784866070544</v>
      </c>
      <c r="AC105" s="232"/>
      <c r="AD105" s="118"/>
      <c r="AE105" s="237" t="str">
        <f>IF(AJ105="","",AJ105)</f>
        <v/>
      </c>
      <c r="AF105" s="238" t="str">
        <f>IF(AK105="","",AK105)</f>
        <v/>
      </c>
      <c r="AG105" s="238" t="str">
        <f>IF(AL105="","",AL105)</f>
        <v/>
      </c>
      <c r="AH105" s="62" t="str">
        <f>IF(AM105="","",AM105)</f>
        <v/>
      </c>
      <c r="AI105" s="139"/>
      <c r="AJ105" s="239"/>
      <c r="AK105" s="236"/>
      <c r="AL105" s="236"/>
      <c r="AM105" s="140"/>
      <c r="AN105" s="239"/>
      <c r="AO105" s="236"/>
      <c r="AP105" s="236"/>
      <c r="AQ105" s="140"/>
      <c r="AR105" s="239"/>
      <c r="AS105" s="236"/>
      <c r="AT105" s="236"/>
      <c r="AU105" s="140"/>
      <c r="AV105" s="239"/>
      <c r="AW105" s="236"/>
      <c r="AX105" s="236"/>
      <c r="AY105" s="140"/>
    </row>
    <row r="106" spans="1:51" ht="68.25">
      <c r="A106" s="231" t="s">
        <v>3112</v>
      </c>
      <c r="B106" s="232" t="s">
        <v>1511</v>
      </c>
      <c r="C106" s="25" t="str">
        <f>IF(B106="","",INDEX(分野TBL,MATCH(B106,分野名称,0),1))</f>
        <v>30</v>
      </c>
      <c r="D106" s="25">
        <f>IF(E106="","",ROW())</f>
        <v>106</v>
      </c>
      <c r="E106" s="233" t="s">
        <v>2990</v>
      </c>
      <c r="F106" s="232"/>
      <c r="G106" s="233"/>
      <c r="H106" s="232"/>
      <c r="I106" s="234"/>
      <c r="J106" s="234" t="s">
        <v>3543</v>
      </c>
      <c r="K106" s="234" t="s">
        <v>2995</v>
      </c>
      <c r="L106" s="233" t="s">
        <v>3069</v>
      </c>
      <c r="M106" s="233"/>
      <c r="N106" s="232"/>
      <c r="O106" s="233" t="s">
        <v>3001</v>
      </c>
      <c r="P106" s="233" t="s">
        <v>2988</v>
      </c>
      <c r="Q106" s="233"/>
      <c r="R106" s="236">
        <v>43787</v>
      </c>
      <c r="S106" s="434">
        <v>43691</v>
      </c>
      <c r="T106" s="217">
        <v>1296</v>
      </c>
      <c r="U106" s="207" t="s">
        <v>2994</v>
      </c>
      <c r="V106" s="37" t="str">
        <f>IF(U106="","",IF(ISNA(VLOOKUP(LEFT(U106,3),NDCｴﾘｱ,3,0)),IF(MID(U106,3,1)="0",VLOOKUP(LEFT(U106,2),NDCｴﾘｱ,2,0),_xlfn.CONCAT(VLOOKUP(LEFT(U106,2),NDCｴﾘｱ,2,0),"*")),VLOOKUP(LEFT(U106,3),NDCｴﾘｱ,2,0)))</f>
        <v>個人伝記</v>
      </c>
      <c r="W106" s="223" t="str">
        <f>IF(X106="","",INDEX(収納場所内容ｴﾘｱ,MATCH(X106,ｻｲｽﾞ,0),2))</f>
        <v>Ｂ６
版</v>
      </c>
      <c r="X106" s="116" t="s">
        <v>2981</v>
      </c>
      <c r="Y106" s="105" t="s">
        <v>2991</v>
      </c>
      <c r="Z106" s="262"/>
      <c r="AA106" s="215" t="s">
        <v>2980</v>
      </c>
      <c r="AB106" s="117">
        <v>9784582741162</v>
      </c>
      <c r="AC106" s="232"/>
      <c r="AD106" s="118"/>
      <c r="AE106" s="237" t="str">
        <f>IF(AJ106="","",AJ106)</f>
        <v/>
      </c>
      <c r="AF106" s="238" t="str">
        <f>IF(AK106="","",AK106)</f>
        <v/>
      </c>
      <c r="AG106" s="238" t="str">
        <f>IF(AL106="","",AL106)</f>
        <v/>
      </c>
      <c r="AH106" s="62" t="str">
        <f>IF(AM106="","",AM106)</f>
        <v/>
      </c>
      <c r="AI106" s="139"/>
      <c r="AJ106" s="239"/>
      <c r="AK106" s="236"/>
      <c r="AL106" s="236"/>
      <c r="AM106" s="140"/>
      <c r="AN106" s="239"/>
      <c r="AO106" s="236"/>
      <c r="AP106" s="236"/>
      <c r="AQ106" s="140"/>
      <c r="AR106" s="239"/>
      <c r="AS106" s="236"/>
      <c r="AT106" s="236"/>
      <c r="AU106" s="140"/>
      <c r="AV106" s="239"/>
      <c r="AW106" s="236"/>
      <c r="AX106" s="236"/>
      <c r="AY106" s="140"/>
    </row>
    <row r="107" spans="1:51" ht="42.75">
      <c r="A107" s="231" t="s">
        <v>3572</v>
      </c>
      <c r="B107" s="232" t="s">
        <v>1511</v>
      </c>
      <c r="C107" s="25" t="str">
        <f>IF(B107="","",INDEX(分野TBL,MATCH(B107,分野名称,0),1))</f>
        <v>30</v>
      </c>
      <c r="D107" s="25">
        <f>IF(E107="","",ROW())</f>
        <v>107</v>
      </c>
      <c r="E107" s="233" t="s">
        <v>3573</v>
      </c>
      <c r="F107" s="232"/>
      <c r="G107" s="233" t="s">
        <v>3593</v>
      </c>
      <c r="H107" s="232"/>
      <c r="I107" s="234"/>
      <c r="J107" s="234" t="s">
        <v>3602</v>
      </c>
      <c r="K107" s="234"/>
      <c r="L107" s="233" t="s">
        <v>3595</v>
      </c>
      <c r="M107" s="233"/>
      <c r="N107" s="232"/>
      <c r="O107" s="233" t="s">
        <v>3596</v>
      </c>
      <c r="P107" s="235"/>
      <c r="Q107" s="233"/>
      <c r="R107" s="236">
        <v>43556</v>
      </c>
      <c r="S107" s="434">
        <v>43776</v>
      </c>
      <c r="T107" s="217">
        <v>4180</v>
      </c>
      <c r="U107" s="207" t="s">
        <v>3601</v>
      </c>
      <c r="V107" s="37" t="str">
        <f>IF(U107="","",IF(ISNA(VLOOKUP(LEFT(U107,3),NDCｴﾘｱ,3,0)),IF(MID(U107,3,1)="0",VLOOKUP(LEFT(U107,2),NDCｴﾘｱ,2,0),_xlfn.CONCAT(VLOOKUP(LEFT(U107,2),NDCｴﾘｱ,2,0),"*")),VLOOKUP(LEFT(U107,3),NDCｴﾘｱ,2,0)))</f>
        <v>個人伝記</v>
      </c>
      <c r="W107" s="223" t="str">
        <f>IF(X107="","",INDEX(収納場所内容ｴﾘｱ,MATCH(X107,ｻｲｽﾞ,0),2))</f>
        <v>大版
変形</v>
      </c>
      <c r="X107" s="116" t="s">
        <v>3597</v>
      </c>
      <c r="Y107" s="105" t="s">
        <v>3598</v>
      </c>
      <c r="Z107" s="262"/>
      <c r="AA107" s="215" t="s">
        <v>3599</v>
      </c>
      <c r="AB107" s="117">
        <v>9784336063458</v>
      </c>
      <c r="AC107" s="232"/>
      <c r="AD107" s="118"/>
      <c r="AE107" s="237" t="str">
        <f>IF(AJ107="","",AJ107)</f>
        <v/>
      </c>
      <c r="AF107" s="238" t="str">
        <f>IF(AK107="","",AK107)</f>
        <v/>
      </c>
      <c r="AG107" s="238" t="str">
        <f>IF(AL107="","",AL107)</f>
        <v/>
      </c>
      <c r="AH107" s="62" t="str">
        <f>IF(AM107="","",AM107)</f>
        <v/>
      </c>
      <c r="AI107" s="139"/>
      <c r="AJ107" s="239"/>
      <c r="AK107" s="236"/>
      <c r="AL107" s="236"/>
      <c r="AM107" s="140"/>
      <c r="AN107" s="239"/>
      <c r="AO107" s="236"/>
      <c r="AP107" s="236"/>
      <c r="AQ107" s="140"/>
      <c r="AR107" s="239"/>
      <c r="AS107" s="236"/>
      <c r="AT107" s="236"/>
      <c r="AU107" s="140"/>
      <c r="AV107" s="239"/>
      <c r="AW107" s="236"/>
      <c r="AX107" s="236"/>
      <c r="AY107" s="140"/>
    </row>
    <row r="108" spans="1:51" ht="158.25">
      <c r="A108" s="231" t="s">
        <v>2937</v>
      </c>
      <c r="B108" s="232" t="s">
        <v>1511</v>
      </c>
      <c r="C108" s="25" t="str">
        <f>IF(B108="","",INDEX(分野TBL,MATCH(B108,分野名称,0),1))</f>
        <v>30</v>
      </c>
      <c r="D108" s="25">
        <f>IF(E108="","",ROW())</f>
        <v>108</v>
      </c>
      <c r="E108" s="233" t="s">
        <v>2881</v>
      </c>
      <c r="F108" s="232"/>
      <c r="G108" s="233"/>
      <c r="H108" s="232"/>
      <c r="I108" s="234"/>
      <c r="J108" s="234" t="s">
        <v>3521</v>
      </c>
      <c r="K108" s="234" t="s">
        <v>3522</v>
      </c>
      <c r="L108" s="233" t="s">
        <v>2882</v>
      </c>
      <c r="M108" s="233"/>
      <c r="N108" s="232"/>
      <c r="O108" s="235" t="s">
        <v>2883</v>
      </c>
      <c r="P108" s="233"/>
      <c r="Q108" s="233"/>
      <c r="R108" s="236">
        <v>43160</v>
      </c>
      <c r="S108" s="236">
        <v>43650</v>
      </c>
      <c r="T108" s="217">
        <v>1620</v>
      </c>
      <c r="U108" s="443">
        <v>404</v>
      </c>
      <c r="V108" s="37" t="str">
        <f>IF(U108="","",IF(ISNA(VLOOKUP(LEFT(U108,3),NDCｴﾘｱ,3,0)),IF(MID(U108,3,1)="0",VLOOKUP(LEFT(U108,2),NDCｴﾘｱ,2,0),_xlfn.CONCAT(VLOOKUP(LEFT(U108,2),NDCｴﾘｱ,2,0),"*")),VLOOKUP(LEFT(U108,3),NDCｴﾘｱ,2,0)))</f>
        <v>自然科学論文･評論･講演集</v>
      </c>
      <c r="W108" s="223" t="str">
        <f>IF(X108="","",INDEX(収納場所内容ｴﾘｱ,MATCH(X108,ｻｲｽﾞ,0),2))</f>
        <v>Ｂ６
版</v>
      </c>
      <c r="X108" s="116" t="s">
        <v>2909</v>
      </c>
      <c r="Y108" s="105" t="s">
        <v>2907</v>
      </c>
      <c r="Z108" s="450"/>
      <c r="AA108" s="215" t="s">
        <v>2908</v>
      </c>
      <c r="AB108" s="117">
        <v>9784620325026</v>
      </c>
      <c r="AC108" s="232"/>
      <c r="AD108" s="118"/>
      <c r="AE108" s="237" t="str">
        <f>IF(AJ108="","",AJ108)</f>
        <v>？</v>
      </c>
      <c r="AF108" s="238" t="str">
        <f>IF(AK108="","",AK108)</f>
        <v>？</v>
      </c>
      <c r="AG108" s="238" t="str">
        <f>IF(AL108="","",AL108)</f>
        <v>？</v>
      </c>
      <c r="AH108" s="62" t="str">
        <f>IF(AM108="","",AM108)</f>
        <v/>
      </c>
      <c r="AI108" s="139"/>
      <c r="AJ108" s="239" t="s">
        <v>3374</v>
      </c>
      <c r="AK108" s="236" t="s">
        <v>3374</v>
      </c>
      <c r="AL108" s="236" t="s">
        <v>3374</v>
      </c>
      <c r="AM108" s="140"/>
      <c r="AN108" s="239"/>
      <c r="AO108" s="236"/>
      <c r="AP108" s="236"/>
      <c r="AQ108" s="140"/>
      <c r="AR108" s="239"/>
      <c r="AS108" s="236"/>
      <c r="AT108" s="236"/>
      <c r="AU108" s="140"/>
      <c r="AV108" s="239"/>
      <c r="AW108" s="236"/>
      <c r="AX108" s="236"/>
      <c r="AY108" s="140"/>
    </row>
    <row r="109" spans="1:51" ht="63.75">
      <c r="A109" s="231" t="s">
        <v>414</v>
      </c>
      <c r="B109" s="232" t="s">
        <v>761</v>
      </c>
      <c r="C109" s="25" t="str">
        <f>IF(B109="","",INDEX(分野TBL,MATCH(B109,分野名称,0),1))</f>
        <v>30</v>
      </c>
      <c r="D109" s="25">
        <f>IF(E109="","",ROW())</f>
        <v>109</v>
      </c>
      <c r="E109" s="233" t="s">
        <v>914</v>
      </c>
      <c r="F109" s="232"/>
      <c r="G109" s="233" t="s">
        <v>915</v>
      </c>
      <c r="H109" s="232"/>
      <c r="I109" s="234"/>
      <c r="J109" s="234" t="s">
        <v>3385</v>
      </c>
      <c r="K109" s="234"/>
      <c r="L109" s="233" t="s">
        <v>846</v>
      </c>
      <c r="M109" s="233"/>
      <c r="N109" s="232"/>
      <c r="O109" s="233" t="s">
        <v>847</v>
      </c>
      <c r="P109" s="233" t="s">
        <v>108</v>
      </c>
      <c r="Q109" s="233"/>
      <c r="R109" s="275">
        <v>37700</v>
      </c>
      <c r="S109" s="275">
        <v>37700</v>
      </c>
      <c r="T109" s="215">
        <v>2800</v>
      </c>
      <c r="U109" s="207" t="s">
        <v>107</v>
      </c>
      <c r="V109" s="37" t="str">
        <f>IF(U109="","",IF(ISNA(VLOOKUP(LEFT(U109,3),NDCｴﾘｱ,3,0)),IF(MID(U109,3,1)="0",VLOOKUP(LEFT(U109,2),NDCｴﾘｱ,2,0),_xlfn.CONCAT(VLOOKUP(LEFT(U109,2),NDCｴﾘｱ,2,0),"*")),VLOOKUP(LEFT(U109,3),NDCｴﾘｱ,2,0)))</f>
        <v>環境工学､公害</v>
      </c>
      <c r="W109" s="223" t="str">
        <f>IF(X109="","",INDEX(収納場所内容ｴﾘｱ,MATCH(X109,ｻｲｽﾞ,0),2))</f>
        <v>Ｂ６
版</v>
      </c>
      <c r="X109" s="116" t="s">
        <v>1329</v>
      </c>
      <c r="Y109" s="105">
        <v>267</v>
      </c>
      <c r="Z109" s="262"/>
      <c r="AA109" s="215" t="s">
        <v>93</v>
      </c>
      <c r="AB109" s="124">
        <v>9784623037858</v>
      </c>
      <c r="AC109" s="232"/>
      <c r="AD109" s="118"/>
      <c r="AE109" s="237" t="str">
        <f>IF(AJ109="","",AJ109)</f>
        <v/>
      </c>
      <c r="AF109" s="238" t="str">
        <f>IF(AK109="","",AK109)</f>
        <v/>
      </c>
      <c r="AG109" s="238" t="str">
        <f>IF(AL109="","",AL109)</f>
        <v/>
      </c>
      <c r="AH109" s="62" t="str">
        <f>IF(AM109="","",AM109)</f>
        <v/>
      </c>
      <c r="AI109" s="139" t="s">
        <v>131</v>
      </c>
      <c r="AJ109" s="239"/>
      <c r="AK109" s="236"/>
      <c r="AL109" s="236"/>
      <c r="AM109" s="140"/>
      <c r="AN109" s="239"/>
      <c r="AO109" s="236"/>
      <c r="AP109" s="236"/>
      <c r="AQ109" s="140"/>
      <c r="AR109" s="239"/>
      <c r="AS109" s="236"/>
      <c r="AT109" s="236"/>
      <c r="AU109" s="140"/>
      <c r="AV109" s="239"/>
      <c r="AW109" s="236"/>
      <c r="AX109" s="236"/>
      <c r="AY109" s="140"/>
    </row>
    <row r="110" spans="1:51" ht="105.75">
      <c r="A110" s="231" t="s">
        <v>274</v>
      </c>
      <c r="B110" s="232" t="s">
        <v>761</v>
      </c>
      <c r="C110" s="25" t="str">
        <f>IF(B110="","",INDEX(分野TBL,MATCH(B110,分野名称,0),1))</f>
        <v>30</v>
      </c>
      <c r="D110" s="25">
        <f>IF(E110="","",ROW())</f>
        <v>110</v>
      </c>
      <c r="E110" s="233" t="s">
        <v>946</v>
      </c>
      <c r="F110" s="232"/>
      <c r="G110" s="233" t="s">
        <v>947</v>
      </c>
      <c r="H110" s="232"/>
      <c r="I110" s="234"/>
      <c r="J110" s="234" t="s">
        <v>3391</v>
      </c>
      <c r="K110" s="234"/>
      <c r="L110" s="233" t="s">
        <v>3054</v>
      </c>
      <c r="M110" s="233"/>
      <c r="N110" s="232"/>
      <c r="O110" s="233" t="s">
        <v>880</v>
      </c>
      <c r="P110" s="233" t="s">
        <v>879</v>
      </c>
      <c r="Q110" s="233">
        <v>815</v>
      </c>
      <c r="R110" s="236">
        <v>40127</v>
      </c>
      <c r="S110" s="236">
        <v>40127</v>
      </c>
      <c r="T110" s="215">
        <v>860</v>
      </c>
      <c r="U110" s="207" t="s">
        <v>786</v>
      </c>
      <c r="V110" s="37" t="str">
        <f>IF(U110="","",IF(ISNA(VLOOKUP(LEFT(U110,3),NDCｴﾘｱ,3,0)),IF(MID(U110,3,1)="0",VLOOKUP(LEFT(U110,2),NDCｴﾘｱ,2,0),_xlfn.CONCAT(VLOOKUP(LEFT(U110,2),NDCｴﾘｱ,2,0),"*")),VLOOKUP(LEFT(U110,3),NDCｴﾘｱ,2,0)))</f>
        <v>環境工学､公害</v>
      </c>
      <c r="W110" s="223" t="str">
        <f>IF(X110="","",INDEX(収納場所内容ｴﾘｱ,MATCH(X110,ｻｲｽﾞ,0),2))</f>
        <v>文庫
新書</v>
      </c>
      <c r="X110" s="116" t="s">
        <v>1332</v>
      </c>
      <c r="Y110" s="105" t="s">
        <v>787</v>
      </c>
      <c r="Z110" s="262"/>
      <c r="AA110" s="215" t="s">
        <v>539</v>
      </c>
      <c r="AB110" s="117">
        <v>9784480065193</v>
      </c>
      <c r="AC110" s="232"/>
      <c r="AD110" s="118"/>
      <c r="AE110" s="237" t="str">
        <f>IF(AJ110="","",AJ110)</f>
        <v/>
      </c>
      <c r="AF110" s="238" t="str">
        <f>IF(AK110="","",AK110)</f>
        <v/>
      </c>
      <c r="AG110" s="238" t="str">
        <f>IF(AL110="","",AL110)</f>
        <v/>
      </c>
      <c r="AH110" s="62" t="str">
        <f>IF(AM110="","",AM110)</f>
        <v/>
      </c>
      <c r="AI110" s="139" t="s">
        <v>160</v>
      </c>
      <c r="AJ110" s="239"/>
      <c r="AK110" s="236"/>
      <c r="AL110" s="236"/>
      <c r="AM110" s="140"/>
      <c r="AN110" s="239"/>
      <c r="AO110" s="236"/>
      <c r="AP110" s="236"/>
      <c r="AQ110" s="140"/>
      <c r="AR110" s="239"/>
      <c r="AS110" s="236"/>
      <c r="AT110" s="236"/>
      <c r="AU110" s="140"/>
      <c r="AV110" s="239"/>
      <c r="AW110" s="236"/>
      <c r="AX110" s="236"/>
      <c r="AY110" s="140"/>
    </row>
    <row r="111" spans="1:51" ht="27.75">
      <c r="A111" s="231" t="s">
        <v>760</v>
      </c>
      <c r="B111" s="232" t="s">
        <v>761</v>
      </c>
      <c r="C111" s="25" t="str">
        <f>IF(B111="","",INDEX(分野TBL,MATCH(B111,分野名称,0),1))</f>
        <v>30</v>
      </c>
      <c r="D111" s="25">
        <f>IF(E111="","",ROW())</f>
        <v>111</v>
      </c>
      <c r="E111" s="280" t="s">
        <v>1743</v>
      </c>
      <c r="F111" s="232"/>
      <c r="G111" s="233"/>
      <c r="H111" s="232"/>
      <c r="I111" s="234"/>
      <c r="J111" s="234"/>
      <c r="K111" s="234"/>
      <c r="L111" s="233" t="s">
        <v>762</v>
      </c>
      <c r="M111" s="233"/>
      <c r="N111" s="232"/>
      <c r="O111" s="233" t="s">
        <v>763</v>
      </c>
      <c r="P111" s="233"/>
      <c r="Q111" s="233"/>
      <c r="R111" s="236"/>
      <c r="S111" s="236">
        <v>42582</v>
      </c>
      <c r="T111" s="215"/>
      <c r="U111" s="207" t="s">
        <v>1143</v>
      </c>
      <c r="V111" s="37" t="e">
        <f>IF(U111="","",IF(ISNA(VLOOKUP(LEFT(U111,3),NDCｴﾘｱ,3,0)),IF(MID(U111,3,1)="0",VLOOKUP(LEFT(U111,2),NDCｴﾘｱ,2,0),_xlfn.CONCAT(VLOOKUP(LEFT(U111,2),NDCｴﾘｱ,2,0),"*")),VLOOKUP(LEFT(U111,3),NDCｴﾘｱ,2,0)))</f>
        <v>#N/A</v>
      </c>
      <c r="W111" s="223" t="str">
        <f>IF(X111="","",INDEX(収納場所内容ｴﾘｱ,MATCH(X111,ｻｲｽﾞ,0),2))</f>
        <v>Ｂ６
版</v>
      </c>
      <c r="X111" s="116" t="s">
        <v>1497</v>
      </c>
      <c r="Y111" s="105"/>
      <c r="Z111" s="262"/>
      <c r="AA111" s="215"/>
      <c r="AB111" s="117"/>
      <c r="AC111" s="232"/>
      <c r="AD111" s="118"/>
      <c r="AE111" s="237" t="str">
        <f>IF(AJ111="","",AJ111)</f>
        <v/>
      </c>
      <c r="AF111" s="238" t="str">
        <f>IF(AK111="","",AK111)</f>
        <v/>
      </c>
      <c r="AG111" s="238" t="str">
        <f>IF(AL111="","",AL111)</f>
        <v/>
      </c>
      <c r="AH111" s="62" t="str">
        <f>IF(AM111="","",AM111)</f>
        <v/>
      </c>
      <c r="AI111" s="139" t="s">
        <v>764</v>
      </c>
      <c r="AJ111" s="239"/>
      <c r="AK111" s="236"/>
      <c r="AL111" s="236"/>
      <c r="AM111" s="140"/>
      <c r="AN111" s="239"/>
      <c r="AO111" s="236"/>
      <c r="AP111" s="236"/>
      <c r="AQ111" s="140"/>
      <c r="AR111" s="239"/>
      <c r="AS111" s="236"/>
      <c r="AT111" s="236"/>
      <c r="AU111" s="140"/>
      <c r="AV111" s="239"/>
      <c r="AW111" s="236"/>
      <c r="AX111" s="236"/>
      <c r="AY111" s="140"/>
    </row>
    <row r="112" spans="1:51" ht="126.75">
      <c r="A112" s="231" t="s">
        <v>3117</v>
      </c>
      <c r="B112" s="232" t="s">
        <v>3104</v>
      </c>
      <c r="C112" s="25" t="str">
        <f>IF(B112="","",INDEX(分野TBL,MATCH(B112,分野名称,0),1))</f>
        <v>35</v>
      </c>
      <c r="D112" s="25">
        <f>IF(E112="","",ROW())</f>
        <v>112</v>
      </c>
      <c r="E112" s="233" t="s">
        <v>2968</v>
      </c>
      <c r="F112" s="232"/>
      <c r="G112" s="233" t="s">
        <v>3018</v>
      </c>
      <c r="H112" s="232"/>
      <c r="I112" s="234" t="s">
        <v>3023</v>
      </c>
      <c r="J112" s="234" t="s">
        <v>3549</v>
      </c>
      <c r="K112" s="234" t="s">
        <v>3359</v>
      </c>
      <c r="L112" s="233" t="s">
        <v>3074</v>
      </c>
      <c r="M112" s="233"/>
      <c r="N112" s="232"/>
      <c r="O112" s="233" t="s">
        <v>3019</v>
      </c>
      <c r="P112" s="235"/>
      <c r="Q112" s="233"/>
      <c r="R112" s="236">
        <v>43515</v>
      </c>
      <c r="S112" s="434">
        <v>43691</v>
      </c>
      <c r="T112" s="217">
        <v>2592</v>
      </c>
      <c r="U112" s="208" t="s">
        <v>3022</v>
      </c>
      <c r="V112" s="37" t="str">
        <f>IF(U112="","",IF(ISNA(VLOOKUP(LEFT(U112,3),NDCｴﾘｱ,3,0)),IF(MID(U112,3,1)="0",VLOOKUP(LEFT(U112,2),NDCｴﾘｱ,2,0),_xlfn.CONCAT(VLOOKUP(LEFT(U112,2),NDCｴﾘｱ,2,0),"*")),VLOOKUP(LEFT(U112,3),NDCｴﾘｱ,2,0)))</f>
        <v>日本文学</v>
      </c>
      <c r="W112" s="223" t="str">
        <f>IF(X112="","",INDEX(収納場所内容ｴﾘｱ,MATCH(X112,ｻｲｽﾞ,0),2))</f>
        <v>Ｂ６
版</v>
      </c>
      <c r="X112" s="116" t="s">
        <v>2981</v>
      </c>
      <c r="Y112" s="105" t="s">
        <v>3020</v>
      </c>
      <c r="Z112" s="262"/>
      <c r="AA112" s="215" t="s">
        <v>2980</v>
      </c>
      <c r="AB112" s="117">
        <v>9784000254298</v>
      </c>
      <c r="AC112" s="232"/>
      <c r="AD112" s="118"/>
      <c r="AE112" s="237" t="str">
        <f>IF(AJ112="","",AJ112)</f>
        <v/>
      </c>
      <c r="AF112" s="238" t="str">
        <f>IF(AK112="","",AK112)</f>
        <v/>
      </c>
      <c r="AG112" s="238" t="str">
        <f>IF(AL112="","",AL112)</f>
        <v/>
      </c>
      <c r="AH112" s="62" t="str">
        <f>IF(AM112="","",AM112)</f>
        <v/>
      </c>
      <c r="AI112" s="139"/>
      <c r="AJ112" s="239"/>
      <c r="AK112" s="236"/>
      <c r="AL112" s="236"/>
      <c r="AM112" s="140"/>
      <c r="AN112" s="239"/>
      <c r="AO112" s="236"/>
      <c r="AP112" s="236"/>
      <c r="AQ112" s="140"/>
      <c r="AR112" s="239"/>
      <c r="AS112" s="236"/>
      <c r="AT112" s="236"/>
      <c r="AU112" s="140"/>
      <c r="AV112" s="239"/>
      <c r="AW112" s="236"/>
      <c r="AX112" s="236"/>
      <c r="AY112" s="140"/>
    </row>
    <row r="113" spans="1:51" ht="81.75">
      <c r="A113" s="231" t="s">
        <v>3115</v>
      </c>
      <c r="B113" s="232" t="s">
        <v>3104</v>
      </c>
      <c r="C113" s="25" t="str">
        <f>IF(B113="","",INDEX(分野TBL,MATCH(B113,分野名称,0),1))</f>
        <v>35</v>
      </c>
      <c r="D113" s="25">
        <f>IF(E113="","",ROW())</f>
        <v>113</v>
      </c>
      <c r="E113" s="233" t="s">
        <v>2963</v>
      </c>
      <c r="F113" s="232"/>
      <c r="G113" s="106" t="s">
        <v>3007</v>
      </c>
      <c r="H113" s="232"/>
      <c r="I113" s="234"/>
      <c r="J113" s="234" t="s">
        <v>3547</v>
      </c>
      <c r="K113" s="234"/>
      <c r="L113" s="233" t="s">
        <v>3072</v>
      </c>
      <c r="M113" s="233"/>
      <c r="N113" s="232" t="s">
        <v>3008</v>
      </c>
      <c r="O113" s="233" t="s">
        <v>3009</v>
      </c>
      <c r="P113" s="233"/>
      <c r="Q113" s="233"/>
      <c r="R113" s="236">
        <v>43573</v>
      </c>
      <c r="S113" s="434">
        <v>43691</v>
      </c>
      <c r="T113" s="217">
        <v>1512</v>
      </c>
      <c r="U113" s="207" t="s">
        <v>3012</v>
      </c>
      <c r="V113" s="37" t="str">
        <f>IF(U113="","",IF(ISNA(VLOOKUP(LEFT(U113,3),NDCｴﾘｱ,3,0)),IF(MID(U113,3,1)="0",VLOOKUP(LEFT(U113,2),NDCｴﾘｱ,2,0),_xlfn.CONCAT(VLOOKUP(LEFT(U113,2),NDCｴﾘｱ,2,0),"*")),VLOOKUP(LEFT(U113,3),NDCｴﾘｱ,2,0)))</f>
        <v>フランス文学､プロバンス文学*</v>
      </c>
      <c r="W113" s="223" t="str">
        <f>IF(X113="","",INDEX(収納場所内容ｴﾘｱ,MATCH(X113,ｻｲｽﾞ,0),2))</f>
        <v>Ｂ６
版</v>
      </c>
      <c r="X113" s="116" t="s">
        <v>2981</v>
      </c>
      <c r="Y113" s="105" t="s">
        <v>3010</v>
      </c>
      <c r="Z113" s="262"/>
      <c r="AA113" s="215" t="s">
        <v>2980</v>
      </c>
      <c r="AB113" s="117">
        <v>9784872426601</v>
      </c>
      <c r="AC113" s="232"/>
      <c r="AD113" s="118"/>
      <c r="AE113" s="237" t="str">
        <f>IF(AJ113="","",AJ113)</f>
        <v/>
      </c>
      <c r="AF113" s="238" t="str">
        <f>IF(AK113="","",AK113)</f>
        <v/>
      </c>
      <c r="AG113" s="238" t="str">
        <f>IF(AL113="","",AL113)</f>
        <v/>
      </c>
      <c r="AH113" s="62" t="str">
        <f>IF(AM113="","",AM113)</f>
        <v/>
      </c>
      <c r="AI113" s="139"/>
      <c r="AJ113" s="239"/>
      <c r="AK113" s="236"/>
      <c r="AL113" s="236"/>
      <c r="AM113" s="140"/>
      <c r="AN113" s="239"/>
      <c r="AO113" s="236"/>
      <c r="AP113" s="236"/>
      <c r="AQ113" s="140"/>
      <c r="AR113" s="239"/>
      <c r="AS113" s="236"/>
      <c r="AT113" s="236"/>
      <c r="AU113" s="140"/>
      <c r="AV113" s="239"/>
      <c r="AW113" s="236"/>
      <c r="AX113" s="236"/>
      <c r="AY113" s="140"/>
    </row>
    <row r="114" spans="1:51" ht="168.75">
      <c r="A114" s="231" t="s">
        <v>1702</v>
      </c>
      <c r="B114" s="232" t="s">
        <v>837</v>
      </c>
      <c r="C114" s="25" t="str">
        <f>IF(B114="","",INDEX(分野TBL,MATCH(B114,分野名称,0),1))</f>
        <v>40</v>
      </c>
      <c r="D114" s="25">
        <f>IF(E114="","",ROW())</f>
        <v>114</v>
      </c>
      <c r="E114" s="233" t="s">
        <v>1695</v>
      </c>
      <c r="F114" s="232"/>
      <c r="G114" s="233" t="s">
        <v>1696</v>
      </c>
      <c r="H114" s="232"/>
      <c r="I114" s="234" t="s">
        <v>1697</v>
      </c>
      <c r="J114" s="234" t="s">
        <v>3412</v>
      </c>
      <c r="K114" s="234" t="s">
        <v>3413</v>
      </c>
      <c r="L114" s="233" t="s">
        <v>1698</v>
      </c>
      <c r="M114" s="233"/>
      <c r="N114" s="232"/>
      <c r="O114" s="233" t="s">
        <v>1699</v>
      </c>
      <c r="P114" s="106" t="s">
        <v>1700</v>
      </c>
      <c r="Q114" s="233">
        <v>322</v>
      </c>
      <c r="R114" s="236">
        <v>42353</v>
      </c>
      <c r="S114" s="236">
        <v>42510</v>
      </c>
      <c r="T114" s="215"/>
      <c r="U114" s="207" t="s">
        <v>1760</v>
      </c>
      <c r="V114" s="37" t="str">
        <f>IF(U114="","",IF(ISNA(VLOOKUP(LEFT(U114,3),NDCｴﾘｱ,3,0)),IF(MID(U114,3,1)="0",VLOOKUP(LEFT(U114,2),NDCｴﾘｱ,2,0),_xlfn.CONCAT(VLOOKUP(LEFT(U114,2),NDCｴﾘｱ,2,0),"*")),VLOOKUP(LEFT(U114,3),NDCｴﾘｱ,2,0)))</f>
        <v>世界史､文化史</v>
      </c>
      <c r="W114" s="223" t="str">
        <f>IF(X114="","",INDEX(収納場所内容ｴﾘｱ,MATCH(X114,ｻｲｽﾞ,0),2))</f>
        <v>文庫
新書</v>
      </c>
      <c r="X114" s="116" t="s">
        <v>1241</v>
      </c>
      <c r="Y114" s="105" t="s">
        <v>1758</v>
      </c>
      <c r="Z114" s="262"/>
      <c r="AA114" s="215" t="s">
        <v>806</v>
      </c>
      <c r="AB114" s="117">
        <v>9784797396546</v>
      </c>
      <c r="AC114" s="232"/>
      <c r="AD114" s="118"/>
      <c r="AE114" s="237" t="str">
        <f>IF(AJ114="","",AJ114)</f>
        <v>伊藤友悌</v>
      </c>
      <c r="AF114" s="238">
        <f>IF(AK114="","",AK114)</f>
        <v>43258</v>
      </c>
      <c r="AG114" s="238">
        <f>IF(AL114="","",AL114)</f>
        <v>43286</v>
      </c>
      <c r="AH114" s="62">
        <f>IF(AM114="","",AM114)</f>
        <v>43314</v>
      </c>
      <c r="AI114" s="139" t="s">
        <v>1745</v>
      </c>
      <c r="AJ114" s="239" t="s">
        <v>1856</v>
      </c>
      <c r="AK114" s="236">
        <v>43258</v>
      </c>
      <c r="AL114" s="236">
        <v>43286</v>
      </c>
      <c r="AM114" s="140">
        <v>43314</v>
      </c>
      <c r="AN114" s="239"/>
      <c r="AO114" s="236"/>
      <c r="AP114" s="236"/>
      <c r="AQ114" s="140"/>
      <c r="AR114" s="239"/>
      <c r="AS114" s="236"/>
      <c r="AT114" s="236"/>
      <c r="AU114" s="140"/>
      <c r="AV114" s="239"/>
      <c r="AW114" s="236"/>
      <c r="AX114" s="236"/>
      <c r="AY114" s="140"/>
    </row>
    <row r="115" spans="1:51" ht="147.75">
      <c r="A115" s="231" t="s">
        <v>2298</v>
      </c>
      <c r="B115" s="232" t="s">
        <v>1505</v>
      </c>
      <c r="C115" s="25" t="str">
        <f>IF(B115="","",INDEX(分野TBL,MATCH(B115,分野名称,0),1))</f>
        <v>40</v>
      </c>
      <c r="D115" s="25">
        <f>IF(E115="","",ROW())</f>
        <v>115</v>
      </c>
      <c r="E115" s="233" t="s">
        <v>2171</v>
      </c>
      <c r="F115" s="232"/>
      <c r="G115" s="233" t="s">
        <v>2184</v>
      </c>
      <c r="H115" s="232"/>
      <c r="I115" s="234"/>
      <c r="J115" s="234" t="s">
        <v>3496</v>
      </c>
      <c r="K115" s="234" t="s">
        <v>2185</v>
      </c>
      <c r="L115" s="233" t="s">
        <v>2172</v>
      </c>
      <c r="M115" s="233"/>
      <c r="N115" s="232"/>
      <c r="O115" s="233" t="s">
        <v>2186</v>
      </c>
      <c r="P115" s="233" t="s">
        <v>2191</v>
      </c>
      <c r="Q115" s="233">
        <v>416</v>
      </c>
      <c r="R115" s="236">
        <v>42370</v>
      </c>
      <c r="S115" s="236">
        <v>43373</v>
      </c>
      <c r="T115" s="215">
        <v>1836</v>
      </c>
      <c r="U115" s="207" t="s">
        <v>2187</v>
      </c>
      <c r="V115" s="37" t="str">
        <f>IF(U115="","",IF(ISNA(VLOOKUP(LEFT(U115,3),NDCｴﾘｱ,3,0)),IF(MID(U115,3,1)="0",VLOOKUP(LEFT(U115,2),NDCｴﾘｱ,2,0),_xlfn.CONCAT(VLOOKUP(LEFT(U115,2),NDCｴﾘｱ,2,0),"*")),VLOOKUP(LEFT(U115,3),NDCｴﾘｱ,2,0)))</f>
        <v>日本史一般</v>
      </c>
      <c r="W115" s="223" t="str">
        <f>IF(X115="","",INDEX(収納場所内容ｴﾘｱ,MATCH(X115,ｻｲｽﾞ,0),2))</f>
        <v>Ｂ６
版</v>
      </c>
      <c r="X115" s="116" t="s">
        <v>2188</v>
      </c>
      <c r="Y115" s="105" t="s">
        <v>2189</v>
      </c>
      <c r="Z115" s="262"/>
      <c r="AA115" s="215" t="s">
        <v>2190</v>
      </c>
      <c r="AB115" s="117">
        <v>9784642058162</v>
      </c>
      <c r="AC115" s="232"/>
      <c r="AD115" s="118"/>
      <c r="AE115" s="237" t="str">
        <f>IF(AJ115="","",AJ115)</f>
        <v>栗野哲郎</v>
      </c>
      <c r="AF115" s="238">
        <f>IF(AK115="","",AK115)</f>
        <v>43349</v>
      </c>
      <c r="AG115" s="238">
        <f>IF(AL115="","",AL115)</f>
        <v>43377</v>
      </c>
      <c r="AH115" s="62">
        <f>IF(AM115="","",AM115)</f>
        <v>43594</v>
      </c>
      <c r="AI115" s="139"/>
      <c r="AJ115" s="239" t="s">
        <v>2278</v>
      </c>
      <c r="AK115" s="236">
        <v>43349</v>
      </c>
      <c r="AL115" s="236">
        <v>43377</v>
      </c>
      <c r="AM115" s="140">
        <v>43594</v>
      </c>
      <c r="AN115" s="239"/>
      <c r="AO115" s="236"/>
      <c r="AP115" s="236"/>
      <c r="AQ115" s="140"/>
      <c r="AR115" s="239"/>
      <c r="AS115" s="236"/>
      <c r="AT115" s="236"/>
      <c r="AU115" s="140"/>
      <c r="AV115" s="239"/>
      <c r="AW115" s="236"/>
      <c r="AX115" s="236"/>
      <c r="AY115" s="140"/>
    </row>
    <row r="116" spans="1:51" ht="42.75">
      <c r="A116" s="231" t="s">
        <v>205</v>
      </c>
      <c r="B116" s="232" t="s">
        <v>837</v>
      </c>
      <c r="C116" s="25" t="str">
        <f>IF(B116="","",INDEX(分野TBL,MATCH(B116,分野名称,0),1))</f>
        <v>40</v>
      </c>
      <c r="D116" s="25">
        <f>IF(E116="","",ROW())</f>
        <v>116</v>
      </c>
      <c r="E116" s="233" t="s">
        <v>1021</v>
      </c>
      <c r="F116" s="232"/>
      <c r="G116" s="233" t="s">
        <v>1022</v>
      </c>
      <c r="H116" s="232"/>
      <c r="I116" s="234"/>
      <c r="J116" s="234" t="s">
        <v>1446</v>
      </c>
      <c r="K116" s="234"/>
      <c r="L116" s="233" t="s">
        <v>1023</v>
      </c>
      <c r="M116" s="233"/>
      <c r="N116" s="232"/>
      <c r="O116" s="233" t="s">
        <v>1024</v>
      </c>
      <c r="P116" s="233"/>
      <c r="Q116" s="233"/>
      <c r="R116" s="236">
        <v>41851</v>
      </c>
      <c r="S116" s="236">
        <v>41851</v>
      </c>
      <c r="T116" s="215">
        <v>1500</v>
      </c>
      <c r="U116" s="207" t="s">
        <v>553</v>
      </c>
      <c r="V116" s="37" t="str">
        <f>IF(U116="","",IF(ISNA(VLOOKUP(LEFT(U116,3),NDCｴﾘｱ,3,0)),IF(MID(U116,3,1)="0",VLOOKUP(LEFT(U116,2),NDCｴﾘｱ,2,0),_xlfn.CONCAT(VLOOKUP(LEFT(U116,2),NDCｴﾘｱ,2,0),"*")),VLOOKUP(LEFT(U116,3),NDCｴﾘｱ,2,0)))</f>
        <v>日本史一般</v>
      </c>
      <c r="W116" s="223" t="str">
        <f>IF(X116="","",INDEX(収納場所内容ｴﾘｱ,MATCH(X116,ｻｲｽﾞ,0),2))</f>
        <v>Ｂ６
版</v>
      </c>
      <c r="X116" s="116" t="s">
        <v>1329</v>
      </c>
      <c r="Y116" s="105" t="s">
        <v>554</v>
      </c>
      <c r="Z116" s="262"/>
      <c r="AA116" s="215" t="s">
        <v>1151</v>
      </c>
      <c r="AB116" s="117">
        <v>9784907870027</v>
      </c>
      <c r="AC116" s="232"/>
      <c r="AD116" s="118"/>
      <c r="AE116" s="237" t="str">
        <f>IF(AJ116="","",AJ116)</f>
        <v/>
      </c>
      <c r="AF116" s="238" t="str">
        <f>IF(AK116="","",AK116)</f>
        <v/>
      </c>
      <c r="AG116" s="238" t="str">
        <f>IF(AL116="","",AL116)</f>
        <v/>
      </c>
      <c r="AH116" s="62" t="str">
        <f>IF(AM116="","",AM116)</f>
        <v/>
      </c>
      <c r="AI116" s="139" t="s">
        <v>163</v>
      </c>
      <c r="AJ116" s="239"/>
      <c r="AK116" s="236"/>
      <c r="AL116" s="236"/>
      <c r="AM116" s="140"/>
      <c r="AN116" s="239"/>
      <c r="AO116" s="236"/>
      <c r="AP116" s="236"/>
      <c r="AQ116" s="140"/>
      <c r="AR116" s="239"/>
      <c r="AS116" s="236"/>
      <c r="AT116" s="236"/>
      <c r="AU116" s="140"/>
      <c r="AV116" s="239"/>
      <c r="AW116" s="236"/>
      <c r="AX116" s="236"/>
      <c r="AY116" s="140"/>
    </row>
    <row r="117" spans="1:51" ht="200.25">
      <c r="A117" s="231" t="s">
        <v>2945</v>
      </c>
      <c r="B117" s="232" t="s">
        <v>1505</v>
      </c>
      <c r="C117" s="25" t="str">
        <f>IF(B117="","",INDEX(分野TBL,MATCH(B117,分野名称,0),1))</f>
        <v>40</v>
      </c>
      <c r="D117" s="25">
        <f>IF(E117="","",ROW())</f>
        <v>117</v>
      </c>
      <c r="E117" s="106" t="s">
        <v>2900</v>
      </c>
      <c r="F117" s="232"/>
      <c r="G117" s="233">
        <v>1</v>
      </c>
      <c r="H117" s="232"/>
      <c r="I117" s="234"/>
      <c r="J117" s="234" t="s">
        <v>3535</v>
      </c>
      <c r="K117" s="234" t="s">
        <v>3536</v>
      </c>
      <c r="L117" s="233" t="s">
        <v>2901</v>
      </c>
      <c r="M117" s="233"/>
      <c r="N117" s="232"/>
      <c r="O117" s="235" t="s">
        <v>2902</v>
      </c>
      <c r="P117" s="233"/>
      <c r="Q117" s="233"/>
      <c r="R117" s="236">
        <v>42522</v>
      </c>
      <c r="S117" s="236">
        <v>43650</v>
      </c>
      <c r="T117" s="217">
        <v>3780</v>
      </c>
      <c r="U117" s="443">
        <v>210.75</v>
      </c>
      <c r="V117" s="37" t="str">
        <f>IF(U117="","",IF(ISNA(VLOOKUP(LEFT(U117,3),NDCｴﾘｱ,3,0)),IF(MID(U117,3,1)="0",VLOOKUP(LEFT(U117,2),NDCｴﾘｱ,2,0),_xlfn.CONCAT(VLOOKUP(LEFT(U117,2),NDCｴﾘｱ,2,0),"*")),VLOOKUP(LEFT(U117,3),NDCｴﾘｱ,2,0)))</f>
        <v>日本史一般</v>
      </c>
      <c r="W117" s="223" t="str">
        <f>IF(X117="","",INDEX(収納場所内容ｴﾘｱ,MATCH(X117,ｻｲｽﾞ,0),2))</f>
        <v>Ｂ６
版</v>
      </c>
      <c r="X117" s="116" t="s">
        <v>2909</v>
      </c>
      <c r="Y117" s="105" t="s">
        <v>2926</v>
      </c>
      <c r="Z117" s="450"/>
      <c r="AA117" s="215" t="s">
        <v>2917</v>
      </c>
      <c r="AB117" s="283">
        <v>9784409520635</v>
      </c>
      <c r="AC117" s="232"/>
      <c r="AD117" s="118"/>
      <c r="AE117" s="237" t="str">
        <f>IF(AJ117="","",AJ117)</f>
        <v>池上徹彦</v>
      </c>
      <c r="AF117" s="238">
        <f>IF(AK117="","",AK117)</f>
        <v>43559</v>
      </c>
      <c r="AG117" s="238">
        <f>IF(AL117="","",AL117)</f>
        <v>43653</v>
      </c>
      <c r="AH117" s="62">
        <f>IF(AM117="","",AM117)</f>
        <v>43713</v>
      </c>
      <c r="AI117" s="139"/>
      <c r="AJ117" s="239" t="s">
        <v>2953</v>
      </c>
      <c r="AK117" s="236">
        <v>43559</v>
      </c>
      <c r="AL117" s="236">
        <v>43653</v>
      </c>
      <c r="AM117" s="140">
        <v>43713</v>
      </c>
      <c r="AN117" s="239"/>
      <c r="AO117" s="236"/>
      <c r="AP117" s="236"/>
      <c r="AQ117" s="140"/>
      <c r="AR117" s="239"/>
      <c r="AS117" s="236"/>
      <c r="AT117" s="236"/>
      <c r="AU117" s="140"/>
      <c r="AV117" s="239"/>
      <c r="AW117" s="236"/>
      <c r="AX117" s="236"/>
      <c r="AY117" s="140"/>
    </row>
    <row r="118" spans="1:51" ht="77.25">
      <c r="A118" s="231" t="s">
        <v>2947</v>
      </c>
      <c r="B118" s="232" t="s">
        <v>1505</v>
      </c>
      <c r="C118" s="25" t="str">
        <f>IF(B118="","",INDEX(分野TBL,MATCH(B118,分野名称,0),1))</f>
        <v>40</v>
      </c>
      <c r="D118" s="25">
        <f>IF(E118="","",ROW())</f>
        <v>118</v>
      </c>
      <c r="E118" s="106" t="s">
        <v>2905</v>
      </c>
      <c r="F118" s="232"/>
      <c r="G118" s="233"/>
      <c r="H118" s="232"/>
      <c r="I118" s="234"/>
      <c r="J118" s="234" t="s">
        <v>3537</v>
      </c>
      <c r="K118" s="234" t="s">
        <v>3358</v>
      </c>
      <c r="L118" s="233" t="s">
        <v>2906</v>
      </c>
      <c r="M118" s="233"/>
      <c r="N118" s="232"/>
      <c r="O118" s="235" t="s">
        <v>2936</v>
      </c>
      <c r="P118" s="233" t="s">
        <v>3134</v>
      </c>
      <c r="Q118" s="233"/>
      <c r="R118" s="236">
        <v>40330</v>
      </c>
      <c r="S118" s="236">
        <v>43650</v>
      </c>
      <c r="T118" s="217">
        <v>699</v>
      </c>
      <c r="U118" s="440">
        <v>210.75</v>
      </c>
      <c r="V118" s="37" t="str">
        <f>IF(U118="","",IF(ISNA(VLOOKUP(LEFT(U118,3),NDCｴﾘｱ,3,0)),IF(MID(U118,3,1)="0",VLOOKUP(LEFT(U118,2),NDCｴﾘｱ,2,0),_xlfn.CONCAT(VLOOKUP(LEFT(U118,2),NDCｴﾘｱ,2,0),"*")),VLOOKUP(LEFT(U118,3),NDCｴﾘｱ,2,0)))</f>
        <v>日本史一般</v>
      </c>
      <c r="W118" s="223" t="str">
        <f>IF(X118="","",INDEX(収納場所内容ｴﾘｱ,MATCH(X118,ｻｲｽﾞ,0),2))</f>
        <v>文庫
新書</v>
      </c>
      <c r="X118" s="116" t="s">
        <v>2930</v>
      </c>
      <c r="Y118" s="105" t="s">
        <v>2931</v>
      </c>
      <c r="Z118" s="450"/>
      <c r="AA118" s="215" t="s">
        <v>1494</v>
      </c>
      <c r="AB118" s="283">
        <v>9784122053304</v>
      </c>
      <c r="AC118" s="232"/>
      <c r="AD118" s="118"/>
      <c r="AE118" s="237" t="str">
        <f>IF(AJ118="","",AJ118)</f>
        <v>伊藤友悌</v>
      </c>
      <c r="AF118" s="238">
        <f>IF(AK118="","",AK118)</f>
        <v>43559</v>
      </c>
      <c r="AG118" s="238">
        <f>IF(AL118="","",AL118)</f>
        <v>43653</v>
      </c>
      <c r="AH118" s="62">
        <f>IF(AM118="","",AM118)</f>
        <v>43741</v>
      </c>
      <c r="AI118" s="139"/>
      <c r="AJ118" s="239" t="s">
        <v>2952</v>
      </c>
      <c r="AK118" s="236">
        <v>43559</v>
      </c>
      <c r="AL118" s="236">
        <v>43653</v>
      </c>
      <c r="AM118" s="140">
        <v>43741</v>
      </c>
      <c r="AN118" s="239"/>
      <c r="AO118" s="236"/>
      <c r="AP118" s="236"/>
      <c r="AQ118" s="140"/>
      <c r="AR118" s="239"/>
      <c r="AS118" s="236"/>
      <c r="AT118" s="236"/>
      <c r="AU118" s="140"/>
      <c r="AV118" s="239"/>
      <c r="AW118" s="236"/>
      <c r="AX118" s="236"/>
      <c r="AY118" s="140"/>
    </row>
    <row r="119" spans="1:51" ht="126.75">
      <c r="A119" s="231" t="s">
        <v>22</v>
      </c>
      <c r="B119" s="232" t="s">
        <v>837</v>
      </c>
      <c r="C119" s="25" t="str">
        <f>IF(B119="","",INDEX(分野TBL,MATCH(B119,分野名称,0),1))</f>
        <v>40</v>
      </c>
      <c r="D119" s="25">
        <f>IF(E119="","",ROW())</f>
        <v>119</v>
      </c>
      <c r="E119" s="233" t="s">
        <v>13</v>
      </c>
      <c r="F119" s="232"/>
      <c r="G119" s="233" t="s">
        <v>15</v>
      </c>
      <c r="H119" s="232"/>
      <c r="I119" s="234"/>
      <c r="J119" s="234" t="s">
        <v>3441</v>
      </c>
      <c r="K119" s="234" t="s">
        <v>1451</v>
      </c>
      <c r="L119" s="233" t="s">
        <v>14</v>
      </c>
      <c r="M119" s="233"/>
      <c r="N119" s="232"/>
      <c r="O119" s="233" t="s">
        <v>1384</v>
      </c>
      <c r="P119" s="233"/>
      <c r="Q119" s="233"/>
      <c r="R119" s="236">
        <v>42036</v>
      </c>
      <c r="S119" s="236"/>
      <c r="T119" s="215"/>
      <c r="U119" s="207" t="s">
        <v>1380</v>
      </c>
      <c r="V119" s="37" t="str">
        <f>IF(U119="","",IF(ISNA(VLOOKUP(LEFT(U119,3),NDCｴﾘｱ,3,0)),IF(MID(U119,3,1)="0",VLOOKUP(LEFT(U119,2),NDCｴﾘｱ,2,0),_xlfn.CONCAT(VLOOKUP(LEFT(U119,2),NDCｴﾘｱ,2,0),"*")),VLOOKUP(LEFT(U119,3),NDCｴﾘｱ,2,0)))</f>
        <v>日本史関東地方</v>
      </c>
      <c r="W119" s="223" t="str">
        <f>IF(X119="","",INDEX(収納場所内容ｴﾘｱ,MATCH(X119,ｻｲｽﾞ,0),2))</f>
        <v>文庫
新書</v>
      </c>
      <c r="X119" s="116" t="s">
        <v>1334</v>
      </c>
      <c r="Y119" s="105" t="s">
        <v>1378</v>
      </c>
      <c r="Z119" s="262"/>
      <c r="AA119" s="215" t="s">
        <v>1379</v>
      </c>
      <c r="AB119" s="117">
        <v>9784413096140</v>
      </c>
      <c r="AC119" s="232"/>
      <c r="AD119" s="118"/>
      <c r="AE119" s="237" t="str">
        <f>IF(AJ119="","",AJ119)</f>
        <v/>
      </c>
      <c r="AF119" s="238" t="str">
        <f>IF(AK119="","",AK119)</f>
        <v/>
      </c>
      <c r="AG119" s="238" t="str">
        <f>IF(AL119="","",AL119)</f>
        <v/>
      </c>
      <c r="AH119" s="62" t="str">
        <f>IF(AM119="","",AM119)</f>
        <v/>
      </c>
      <c r="AI119" s="139" t="s">
        <v>1161</v>
      </c>
      <c r="AJ119" s="239"/>
      <c r="AK119" s="236"/>
      <c r="AL119" s="236"/>
      <c r="AM119" s="140"/>
      <c r="AN119" s="239"/>
      <c r="AO119" s="236"/>
      <c r="AP119" s="236"/>
      <c r="AQ119" s="140"/>
      <c r="AR119" s="239"/>
      <c r="AS119" s="236"/>
      <c r="AT119" s="236"/>
      <c r="AU119" s="140"/>
      <c r="AV119" s="239"/>
      <c r="AW119" s="236"/>
      <c r="AX119" s="236"/>
      <c r="AY119" s="140"/>
    </row>
    <row r="120" spans="1:51" ht="41.25">
      <c r="A120" s="231" t="s">
        <v>419</v>
      </c>
      <c r="B120" s="232" t="s">
        <v>837</v>
      </c>
      <c r="C120" s="25" t="str">
        <f>IF(B120="","",INDEX(分野TBL,MATCH(B120,分野名称,0),1))</f>
        <v>40</v>
      </c>
      <c r="D120" s="25">
        <f>IF(E120="","",ROW())</f>
        <v>120</v>
      </c>
      <c r="E120" s="265" t="s">
        <v>937</v>
      </c>
      <c r="F120" s="232"/>
      <c r="G120" s="265" t="s">
        <v>938</v>
      </c>
      <c r="H120" s="232"/>
      <c r="I120" s="266"/>
      <c r="J120" s="266"/>
      <c r="K120" s="266"/>
      <c r="L120" s="233" t="s">
        <v>960</v>
      </c>
      <c r="M120" s="267" t="s">
        <v>1088</v>
      </c>
      <c r="N120" s="268"/>
      <c r="O120" s="267" t="s">
        <v>817</v>
      </c>
      <c r="P120" s="265" t="s">
        <v>819</v>
      </c>
      <c r="Q120" s="265">
        <v>12</v>
      </c>
      <c r="R120" s="299">
        <v>40632</v>
      </c>
      <c r="S120" s="299">
        <v>40632</v>
      </c>
      <c r="T120" s="216">
        <v>6100</v>
      </c>
      <c r="U120" s="209" t="s">
        <v>83</v>
      </c>
      <c r="V120" s="38" t="str">
        <f>IF(U120="","",IF(ISNA(VLOOKUP(LEFT(U120,3),NDCｴﾘｱ,3,0)),IF(MID(U120,3,1)="0",VLOOKUP(LEFT(U120,2),NDCｴﾘｱ,2,0),_xlfn.CONCAT(VLOOKUP(LEFT(U120,2),NDCｴﾘｱ,2,0),"*")),VLOOKUP(LEFT(U120,3),NDCｴﾘｱ,2,0)))</f>
        <v>ｱｼﾞｱ史･東南アジア</v>
      </c>
      <c r="W120" s="223" t="str">
        <f>IF(X120="","",INDEX(収納場所内容ｴﾘｱ,MATCH(X120,ｻｲｽﾞ,0),2))</f>
        <v>Ａ５
版</v>
      </c>
      <c r="X120" s="121" t="s">
        <v>1328</v>
      </c>
      <c r="Y120" s="128" t="s">
        <v>889</v>
      </c>
      <c r="Z120" s="269"/>
      <c r="AA120" s="270"/>
      <c r="AB120" s="129">
        <v>9784657117045</v>
      </c>
      <c r="AC120" s="268"/>
      <c r="AD120" s="130" t="s">
        <v>820</v>
      </c>
      <c r="AE120" s="237" t="str">
        <f>IF(AJ120="","",AJ120)</f>
        <v/>
      </c>
      <c r="AF120" s="238" t="str">
        <f>IF(AK120="","",AK120)</f>
        <v/>
      </c>
      <c r="AG120" s="238" t="str">
        <f>IF(AL120="","",AL120)</f>
        <v/>
      </c>
      <c r="AH120" s="62" t="str">
        <f>IF(AM120="","",AM120)</f>
        <v/>
      </c>
      <c r="AI120" s="139" t="s">
        <v>152</v>
      </c>
      <c r="AJ120" s="239"/>
      <c r="AK120" s="236"/>
      <c r="AL120" s="236"/>
      <c r="AM120" s="140"/>
      <c r="AN120" s="239"/>
      <c r="AO120" s="236"/>
      <c r="AP120" s="236"/>
      <c r="AQ120" s="140"/>
      <c r="AR120" s="239"/>
      <c r="AS120" s="236"/>
      <c r="AT120" s="236"/>
      <c r="AU120" s="140"/>
      <c r="AV120" s="239"/>
      <c r="AW120" s="236"/>
      <c r="AX120" s="236"/>
      <c r="AY120" s="140"/>
    </row>
    <row r="121" spans="1:51" ht="53.25">
      <c r="A121" s="231" t="s">
        <v>246</v>
      </c>
      <c r="B121" s="232" t="s">
        <v>837</v>
      </c>
      <c r="C121" s="25" t="str">
        <f>IF(B121="","",INDEX(分野TBL,MATCH(B121,分野名称,0),1))</f>
        <v>40</v>
      </c>
      <c r="D121" s="25">
        <f>IF(E121="","",ROW())</f>
        <v>121</v>
      </c>
      <c r="E121" s="233" t="s">
        <v>934</v>
      </c>
      <c r="F121" s="232"/>
      <c r="G121" s="233" t="s">
        <v>935</v>
      </c>
      <c r="H121" s="232"/>
      <c r="I121" s="234"/>
      <c r="J121" s="234" t="s">
        <v>1427</v>
      </c>
      <c r="K121" s="234"/>
      <c r="L121" s="233" t="s">
        <v>3038</v>
      </c>
      <c r="M121" s="233"/>
      <c r="N121" s="232" t="s">
        <v>526</v>
      </c>
      <c r="O121" s="233" t="s">
        <v>888</v>
      </c>
      <c r="P121" s="233"/>
      <c r="Q121" s="233"/>
      <c r="R121" s="275">
        <v>34257</v>
      </c>
      <c r="S121" s="275">
        <v>34257</v>
      </c>
      <c r="T121" s="215">
        <v>3800</v>
      </c>
      <c r="U121" s="207" t="s">
        <v>490</v>
      </c>
      <c r="V121" s="37" t="str">
        <f>IF(U121="","",IF(ISNA(VLOOKUP(LEFT(U121,3),NDCｴﾘｱ,3,0)),IF(MID(U121,3,1)="0",VLOOKUP(LEFT(U121,2),NDCｴﾘｱ,2,0),_xlfn.CONCAT(VLOOKUP(LEFT(U121,2),NDCｴﾘｱ,2,0),"*")),VLOOKUP(LEFT(U121,3),NDCｴﾘｱ,2,0)))</f>
        <v>環境工学､公害</v>
      </c>
      <c r="W121" s="223" t="str">
        <f>IF(X121="","",INDEX(収納場所内容ｴﾘｱ,MATCH(X121,ｻｲｽﾞ,0),2))</f>
        <v>Ｂ６
版</v>
      </c>
      <c r="X121" s="116" t="s">
        <v>1329</v>
      </c>
      <c r="Y121" s="105" t="s">
        <v>547</v>
      </c>
      <c r="Z121" s="262"/>
      <c r="AA121" s="215" t="s">
        <v>93</v>
      </c>
      <c r="AB121" s="120">
        <v>9784484931128</v>
      </c>
      <c r="AC121" s="232"/>
      <c r="AD121" s="118"/>
      <c r="AE121" s="237" t="str">
        <f>IF(AJ121="","",AJ121)</f>
        <v/>
      </c>
      <c r="AF121" s="238" t="str">
        <f>IF(AK121="","",AK121)</f>
        <v/>
      </c>
      <c r="AG121" s="238" t="str">
        <f>IF(AL121="","",AL121)</f>
        <v/>
      </c>
      <c r="AH121" s="62" t="str">
        <f>IF(AM121="","",AM121)</f>
        <v/>
      </c>
      <c r="AI121" s="139" t="s">
        <v>150</v>
      </c>
      <c r="AJ121" s="239"/>
      <c r="AK121" s="236"/>
      <c r="AL121" s="236"/>
      <c r="AM121" s="140"/>
      <c r="AN121" s="239"/>
      <c r="AO121" s="236"/>
      <c r="AP121" s="236"/>
      <c r="AQ121" s="140"/>
      <c r="AR121" s="239"/>
      <c r="AS121" s="236"/>
      <c r="AT121" s="236"/>
      <c r="AU121" s="140"/>
      <c r="AV121" s="239"/>
      <c r="AW121" s="236"/>
      <c r="AX121" s="236"/>
      <c r="AY121" s="140"/>
    </row>
    <row r="122" spans="1:51" ht="294">
      <c r="A122" s="231" t="s">
        <v>2021</v>
      </c>
      <c r="B122" s="232" t="s">
        <v>1505</v>
      </c>
      <c r="C122" s="25" t="str">
        <f>IF(B122="","",INDEX(分野TBL,MATCH(B122,分野名称,0),1))</f>
        <v>40</v>
      </c>
      <c r="D122" s="25">
        <f>IF(E122="","",ROW())</f>
        <v>122</v>
      </c>
      <c r="E122" s="106" t="s">
        <v>1942</v>
      </c>
      <c r="F122" s="232"/>
      <c r="G122" s="233" t="s">
        <v>1943</v>
      </c>
      <c r="H122" s="232"/>
      <c r="I122" s="234" t="s">
        <v>1950</v>
      </c>
      <c r="J122" s="234" t="s">
        <v>3491</v>
      </c>
      <c r="K122" s="234" t="s">
        <v>1989</v>
      </c>
      <c r="L122" s="233" t="s">
        <v>1944</v>
      </c>
      <c r="M122" s="233"/>
      <c r="N122" s="232"/>
      <c r="O122" s="233" t="s">
        <v>1981</v>
      </c>
      <c r="P122" s="233" t="s">
        <v>1945</v>
      </c>
      <c r="Q122" s="233"/>
      <c r="R122" s="236">
        <v>42856</v>
      </c>
      <c r="S122" s="236"/>
      <c r="T122" s="215">
        <v>1080</v>
      </c>
      <c r="U122" s="207" t="s">
        <v>1983</v>
      </c>
      <c r="V122" s="37" t="str">
        <f>IF(U122="","",IF(ISNA(VLOOKUP(LEFT(U122,3),NDCｴﾘｱ,3,0)),IF(MID(U122,3,1)="0",VLOOKUP(LEFT(U122,2),NDCｴﾘｱ,2,0),_xlfn.CONCAT(VLOOKUP(LEFT(U122,2),NDCｴﾘｱ,2,0),"*")),VLOOKUP(LEFT(U122,3),NDCｴﾘｱ,2,0)))</f>
        <v>鉄鋼</v>
      </c>
      <c r="W122" s="223" t="str">
        <f>IF(X122="","",INDEX(収納場所内容ｴﾘｱ,MATCH(X122,ｻｲｽﾞ,0),2))</f>
        <v>文庫
新書</v>
      </c>
      <c r="X122" s="446" t="s">
        <v>1965</v>
      </c>
      <c r="Y122" s="105" t="s">
        <v>1960</v>
      </c>
      <c r="Z122" s="262"/>
      <c r="AA122" s="215" t="s">
        <v>1336</v>
      </c>
      <c r="AB122" s="117">
        <v>9784065020173</v>
      </c>
      <c r="AC122" s="232"/>
      <c r="AD122" s="118"/>
      <c r="AE122" s="237" t="str">
        <f>IF(AJ122="","",AJ122)</f>
        <v>大森弘一郎</v>
      </c>
      <c r="AF122" s="238">
        <f>IF(AK122="","",AK122)</f>
        <v>43349</v>
      </c>
      <c r="AG122" s="238">
        <f>IF(AL122="","",AL122)</f>
        <v>43377</v>
      </c>
      <c r="AH122" s="62" t="str">
        <f>IF(AM122="","",AM122)</f>
        <v/>
      </c>
      <c r="AI122" s="139"/>
      <c r="AJ122" s="239" t="s">
        <v>2125</v>
      </c>
      <c r="AK122" s="236">
        <v>43349</v>
      </c>
      <c r="AL122" s="236">
        <v>43377</v>
      </c>
      <c r="AM122" s="140"/>
      <c r="AN122" s="239"/>
      <c r="AO122" s="236"/>
      <c r="AP122" s="236"/>
      <c r="AQ122" s="140"/>
      <c r="AR122" s="239"/>
      <c r="AS122" s="236"/>
      <c r="AT122" s="236"/>
      <c r="AU122" s="140"/>
      <c r="AV122" s="239"/>
      <c r="AW122" s="236"/>
      <c r="AX122" s="236"/>
      <c r="AY122" s="140"/>
    </row>
    <row r="123" spans="1:51" ht="34.5">
      <c r="A123" s="231" t="s">
        <v>1731</v>
      </c>
      <c r="B123" s="232" t="s">
        <v>877</v>
      </c>
      <c r="C123" s="25" t="str">
        <f>IF(B123="","",INDEX(分野TBL,MATCH(B123,分野名称,0),1))</f>
        <v>50</v>
      </c>
      <c r="D123" s="25">
        <f>IF(E123="","",ROW())</f>
        <v>123</v>
      </c>
      <c r="E123" s="106" t="s">
        <v>1728</v>
      </c>
      <c r="F123" s="232"/>
      <c r="G123" s="233" t="s">
        <v>1729</v>
      </c>
      <c r="H123" s="232"/>
      <c r="I123" s="234"/>
      <c r="J123" s="234" t="s">
        <v>1418</v>
      </c>
      <c r="K123" s="234" t="s">
        <v>1418</v>
      </c>
      <c r="L123" s="233"/>
      <c r="M123" s="233"/>
      <c r="N123" s="232"/>
      <c r="O123" s="233" t="s">
        <v>617</v>
      </c>
      <c r="P123" s="233"/>
      <c r="Q123" s="233"/>
      <c r="R123" s="236">
        <v>42309</v>
      </c>
      <c r="S123" s="236"/>
      <c r="T123" s="215"/>
      <c r="U123" s="207" t="s">
        <v>1770</v>
      </c>
      <c r="V123" s="37" t="str">
        <f>IF(U123="","",IF(ISNA(VLOOKUP(LEFT(U123,3),NDCｴﾘｱ,3,0)),IF(MID(U123,3,1)="0",VLOOKUP(LEFT(U123,2),NDCｴﾘｱ,2,0),_xlfn.CONCAT(VLOOKUP(LEFT(U123,2),NDCｴﾘｱ,2,0),"*")),VLOOKUP(LEFT(U123,3),NDCｴﾘｱ,2,0)))</f>
        <v>地誌･日本</v>
      </c>
      <c r="W123" s="223" t="str">
        <f>IF(X123="","",INDEX(収納場所内容ｴﾘｱ,MATCH(X123,ｻｲｽﾞ,0),2))</f>
        <v>Ｂ６
版</v>
      </c>
      <c r="X123" s="116" t="s">
        <v>1768</v>
      </c>
      <c r="Y123" s="105" t="s">
        <v>1776</v>
      </c>
      <c r="Z123" s="262"/>
      <c r="AA123" s="215"/>
      <c r="AB123" s="117">
        <v>9784886789532</v>
      </c>
      <c r="AC123" s="232"/>
      <c r="AD123" s="118"/>
      <c r="AE123" s="237" t="str">
        <f>IF(AJ123="","",AJ123)</f>
        <v/>
      </c>
      <c r="AF123" s="238" t="str">
        <f>IF(AK123="","",AK123)</f>
        <v/>
      </c>
      <c r="AG123" s="238" t="str">
        <f>IF(AL123="","",AL123)</f>
        <v/>
      </c>
      <c r="AH123" s="62" t="str">
        <f>IF(AM123="","",AM123)</f>
        <v/>
      </c>
      <c r="AI123" s="139" t="s">
        <v>1745</v>
      </c>
      <c r="AJ123" s="239"/>
      <c r="AK123" s="236"/>
      <c r="AL123" s="236"/>
      <c r="AM123" s="140"/>
      <c r="AN123" s="239"/>
      <c r="AO123" s="236"/>
      <c r="AP123" s="236"/>
      <c r="AQ123" s="140"/>
      <c r="AR123" s="239"/>
      <c r="AS123" s="236"/>
      <c r="AT123" s="236"/>
      <c r="AU123" s="140"/>
      <c r="AV123" s="239"/>
      <c r="AW123" s="236"/>
      <c r="AX123" s="236"/>
      <c r="AY123" s="140"/>
    </row>
    <row r="124" spans="1:51" ht="41.25">
      <c r="A124" s="231" t="s">
        <v>1733</v>
      </c>
      <c r="B124" s="232" t="s">
        <v>877</v>
      </c>
      <c r="C124" s="25" t="str">
        <f>IF(B124="","",INDEX(分野TBL,MATCH(B124,分野名称,0),1))</f>
        <v>50</v>
      </c>
      <c r="D124" s="25">
        <f>IF(E124="","",ROW())</f>
        <v>124</v>
      </c>
      <c r="E124" s="106" t="s">
        <v>1778</v>
      </c>
      <c r="F124" s="232"/>
      <c r="G124" s="233" t="s">
        <v>1779</v>
      </c>
      <c r="H124" s="232"/>
      <c r="I124" s="234"/>
      <c r="J124" s="234" t="s">
        <v>1418</v>
      </c>
      <c r="K124" s="234" t="s">
        <v>1418</v>
      </c>
      <c r="L124" s="233"/>
      <c r="M124" s="233"/>
      <c r="N124" s="232"/>
      <c r="O124" s="233" t="s">
        <v>1772</v>
      </c>
      <c r="P124" s="233" t="s">
        <v>1771</v>
      </c>
      <c r="Q124" s="233">
        <v>15</v>
      </c>
      <c r="R124" s="236">
        <v>36312</v>
      </c>
      <c r="S124" s="236"/>
      <c r="T124" s="220" t="s">
        <v>1775</v>
      </c>
      <c r="U124" s="207" t="s">
        <v>1774</v>
      </c>
      <c r="V124" s="37" t="str">
        <f>IF(U124="","",IF(ISNA(VLOOKUP(LEFT(U124,3),NDCｴﾘｱ,3,0)),IF(MID(U124,3,1)="0",VLOOKUP(LEFT(U124,2),NDCｴﾘｱ,2,0),_xlfn.CONCAT(VLOOKUP(LEFT(U124,2),NDCｴﾘｱ,2,0),"*")),VLOOKUP(LEFT(U124,3),NDCｴﾘｱ,2,0)))</f>
        <v>地誌･日本</v>
      </c>
      <c r="W124" s="223" t="str">
        <f>IF(X124="","",INDEX(収納場所内容ｴﾘｱ,MATCH(X124,ｻｲｽﾞ,0),2))</f>
        <v>大版
変形</v>
      </c>
      <c r="X124" s="116" t="s">
        <v>2860</v>
      </c>
      <c r="Y124" s="105"/>
      <c r="Z124" s="262"/>
      <c r="AA124" s="453" t="s">
        <v>3330</v>
      </c>
      <c r="AB124" s="117">
        <v>9784900884151</v>
      </c>
      <c r="AC124" s="232"/>
      <c r="AD124" s="118"/>
      <c r="AE124" s="237" t="str">
        <f>IF(AJ124="","",AJ124)</f>
        <v/>
      </c>
      <c r="AF124" s="238" t="str">
        <f>IF(AK124="","",AK124)</f>
        <v/>
      </c>
      <c r="AG124" s="238" t="str">
        <f>IF(AL124="","",AL124)</f>
        <v/>
      </c>
      <c r="AH124" s="62" t="str">
        <f>IF(AM124="","",AM124)</f>
        <v/>
      </c>
      <c r="AI124" s="139" t="s">
        <v>1745</v>
      </c>
      <c r="AJ124" s="239"/>
      <c r="AK124" s="236"/>
      <c r="AL124" s="236"/>
      <c r="AM124" s="140"/>
      <c r="AN124" s="239"/>
      <c r="AO124" s="236"/>
      <c r="AP124" s="236"/>
      <c r="AQ124" s="140"/>
      <c r="AR124" s="239"/>
      <c r="AS124" s="236"/>
      <c r="AT124" s="236"/>
      <c r="AU124" s="140"/>
      <c r="AV124" s="239"/>
      <c r="AW124" s="236"/>
      <c r="AX124" s="236"/>
      <c r="AY124" s="140"/>
    </row>
    <row r="125" spans="1:51" ht="126.75">
      <c r="A125" s="231" t="s">
        <v>1726</v>
      </c>
      <c r="B125" s="232" t="s">
        <v>877</v>
      </c>
      <c r="C125" s="25" t="str">
        <f>IF(B125="","",INDEX(分野TBL,MATCH(B125,分野名称,0),1))</f>
        <v>50</v>
      </c>
      <c r="D125" s="25">
        <f>IF(E125="","",ROW())</f>
        <v>125</v>
      </c>
      <c r="E125" s="233" t="s">
        <v>1718</v>
      </c>
      <c r="F125" s="232"/>
      <c r="G125" s="233" t="s">
        <v>1719</v>
      </c>
      <c r="H125" s="232"/>
      <c r="I125" s="234"/>
      <c r="J125" s="234" t="s">
        <v>3384</v>
      </c>
      <c r="K125" s="234" t="s">
        <v>1418</v>
      </c>
      <c r="L125" s="233" t="s">
        <v>1720</v>
      </c>
      <c r="M125" s="233"/>
      <c r="N125" s="232" t="s">
        <v>1721</v>
      </c>
      <c r="O125" s="233" t="s">
        <v>1722</v>
      </c>
      <c r="P125" s="233" t="s">
        <v>1723</v>
      </c>
      <c r="Q125" s="233" t="s">
        <v>1724</v>
      </c>
      <c r="R125" s="236">
        <v>35759</v>
      </c>
      <c r="S125" s="236">
        <v>35879</v>
      </c>
      <c r="T125" s="215"/>
      <c r="U125" s="207" t="s">
        <v>1753</v>
      </c>
      <c r="V125" s="37" t="str">
        <f>IF(U125="","",IF(ISNA(VLOOKUP(LEFT(U125,3),NDCｴﾘｱ,3,0)),IF(MID(U125,3,1)="0",VLOOKUP(LEFT(U125,2),NDCｴﾘｱ,2,0),_xlfn.CONCAT(VLOOKUP(LEFT(U125,2),NDCｴﾘｱ,2,0),"*")),VLOOKUP(LEFT(U125,3),NDCｴﾘｱ,2,0)))</f>
        <v>地誌･アジア</v>
      </c>
      <c r="W125" s="223" t="str">
        <f>IF(X125="","",INDEX(収納場所内容ｴﾘｱ,MATCH(X125,ｻｲｽﾞ,0),2))</f>
        <v>文庫
新書</v>
      </c>
      <c r="X125" s="116" t="s">
        <v>1242</v>
      </c>
      <c r="Y125" s="133" t="s">
        <v>1751</v>
      </c>
      <c r="Z125" s="262"/>
      <c r="AA125" s="215" t="s">
        <v>1494</v>
      </c>
      <c r="AB125" s="117">
        <v>9784042770015</v>
      </c>
      <c r="AC125" s="232"/>
      <c r="AD125" s="118"/>
      <c r="AE125" s="237" t="str">
        <f>IF(AJ125="","",AJ125)</f>
        <v/>
      </c>
      <c r="AF125" s="238" t="str">
        <f>IF(AK125="","",AK125)</f>
        <v/>
      </c>
      <c r="AG125" s="238" t="str">
        <f>IF(AL125="","",AL125)</f>
        <v/>
      </c>
      <c r="AH125" s="62" t="str">
        <f>IF(AM125="","",AM125)</f>
        <v/>
      </c>
      <c r="AI125" s="139" t="s">
        <v>1745</v>
      </c>
      <c r="AJ125" s="239"/>
      <c r="AK125" s="236"/>
      <c r="AL125" s="236"/>
      <c r="AM125" s="140"/>
      <c r="AN125" s="239"/>
      <c r="AO125" s="236"/>
      <c r="AP125" s="236"/>
      <c r="AQ125" s="140"/>
      <c r="AR125" s="239"/>
      <c r="AS125" s="236"/>
      <c r="AT125" s="236"/>
      <c r="AU125" s="140"/>
      <c r="AV125" s="239"/>
      <c r="AW125" s="236"/>
      <c r="AX125" s="236"/>
      <c r="AY125" s="140"/>
    </row>
    <row r="126" spans="1:51" ht="63.75">
      <c r="A126" s="231" t="s">
        <v>392</v>
      </c>
      <c r="B126" s="232" t="s">
        <v>877</v>
      </c>
      <c r="C126" s="25" t="str">
        <f>IF(B126="","",INDEX(分野TBL,MATCH(B126,分野名称,0),1))</f>
        <v>50</v>
      </c>
      <c r="D126" s="25">
        <f>IF(E126="","",ROW())</f>
        <v>126</v>
      </c>
      <c r="E126" s="233" t="s">
        <v>1081</v>
      </c>
      <c r="F126" s="232"/>
      <c r="G126" s="233"/>
      <c r="H126" s="232"/>
      <c r="I126" s="234"/>
      <c r="J126" s="234" t="s">
        <v>3396</v>
      </c>
      <c r="K126" s="234" t="s">
        <v>1445</v>
      </c>
      <c r="L126" s="233" t="s">
        <v>1080</v>
      </c>
      <c r="M126" s="233"/>
      <c r="N126" s="232"/>
      <c r="O126" s="233" t="s">
        <v>878</v>
      </c>
      <c r="P126" s="233" t="s">
        <v>1082</v>
      </c>
      <c r="Q126" s="233">
        <v>47</v>
      </c>
      <c r="R126" s="236">
        <v>38457</v>
      </c>
      <c r="S126" s="236">
        <v>41279</v>
      </c>
      <c r="T126" s="215">
        <v>2000</v>
      </c>
      <c r="U126" s="207" t="s">
        <v>548</v>
      </c>
      <c r="V126" s="37" t="str">
        <f>IF(U126="","",IF(ISNA(VLOOKUP(LEFT(U126,3),NDCｴﾘｱ,3,0)),IF(MID(U126,3,1)="0",VLOOKUP(LEFT(U126,2),NDCｴﾘｱ,2,0),_xlfn.CONCAT(VLOOKUP(LEFT(U126,2),NDCｴﾘｱ,2,0),"*")),VLOOKUP(LEFT(U126,3),NDCｴﾘｱ,2,0)))</f>
        <v>政治･経済･社会･文化事情</v>
      </c>
      <c r="W126" s="223" t="str">
        <f>IF(X126="","",INDEX(収納場所内容ｴﾘｱ,MATCH(X126,ｻｲｽﾞ,0),2))</f>
        <v>Ｂ６
版</v>
      </c>
      <c r="X126" s="116" t="s">
        <v>1329</v>
      </c>
      <c r="Y126" s="105" t="s">
        <v>785</v>
      </c>
      <c r="Z126" s="262"/>
      <c r="AA126" s="215" t="s">
        <v>1151</v>
      </c>
      <c r="AB126" s="117">
        <v>9784750320854</v>
      </c>
      <c r="AC126" s="232"/>
      <c r="AD126" s="118"/>
      <c r="AE126" s="237" t="str">
        <f>IF(AJ126="","",AJ126)</f>
        <v/>
      </c>
      <c r="AF126" s="238" t="str">
        <f>IF(AK126="","",AK126)</f>
        <v/>
      </c>
      <c r="AG126" s="238" t="str">
        <f>IF(AL126="","",AL126)</f>
        <v/>
      </c>
      <c r="AH126" s="62" t="str">
        <f>IF(AM126="","",AM126)</f>
        <v/>
      </c>
      <c r="AI126" s="139" t="s">
        <v>159</v>
      </c>
      <c r="AJ126" s="239"/>
      <c r="AK126" s="236"/>
      <c r="AL126" s="236"/>
      <c r="AM126" s="140"/>
      <c r="AN126" s="239"/>
      <c r="AO126" s="236"/>
      <c r="AP126" s="236"/>
      <c r="AQ126" s="140"/>
      <c r="AR126" s="239"/>
      <c r="AS126" s="236"/>
      <c r="AT126" s="236"/>
      <c r="AU126" s="140"/>
      <c r="AV126" s="239"/>
      <c r="AW126" s="236"/>
      <c r="AX126" s="236"/>
      <c r="AY126" s="140"/>
    </row>
    <row r="127" spans="1:51" ht="41.25">
      <c r="A127" s="231" t="s">
        <v>203</v>
      </c>
      <c r="B127" s="232" t="s">
        <v>877</v>
      </c>
      <c r="C127" s="25" t="str">
        <f>IF(B127="","",INDEX(分野TBL,MATCH(B127,分野名称,0),1))</f>
        <v>50</v>
      </c>
      <c r="D127" s="25">
        <f>IF(E127="","",ROW())</f>
        <v>127</v>
      </c>
      <c r="E127" s="233" t="s">
        <v>936</v>
      </c>
      <c r="F127" s="232"/>
      <c r="G127" s="233" t="s">
        <v>3340</v>
      </c>
      <c r="H127" s="232"/>
      <c r="I127" s="234"/>
      <c r="J127" s="234"/>
      <c r="K127" s="234"/>
      <c r="L127" s="233" t="s">
        <v>3061</v>
      </c>
      <c r="M127" s="233"/>
      <c r="N127" s="232" t="s">
        <v>527</v>
      </c>
      <c r="O127" s="233" t="s">
        <v>869</v>
      </c>
      <c r="P127" s="233"/>
      <c r="Q127" s="233"/>
      <c r="R127" s="236">
        <v>41825</v>
      </c>
      <c r="S127" s="236">
        <v>41826</v>
      </c>
      <c r="T127" s="215">
        <v>2200</v>
      </c>
      <c r="U127" s="207" t="s">
        <v>548</v>
      </c>
      <c r="V127" s="37" t="str">
        <f>IF(U127="","",IF(ISNA(VLOOKUP(LEFT(U127,3),NDCｴﾘｱ,3,0)),IF(MID(U127,3,1)="0",VLOOKUP(LEFT(U127,2),NDCｴﾘｱ,2,0),_xlfn.CONCAT(VLOOKUP(LEFT(U127,2),NDCｴﾘｱ,2,0),"*")),VLOOKUP(LEFT(U127,3),NDCｴﾘｱ,2,0)))</f>
        <v>政治･経済･社会･文化事情</v>
      </c>
      <c r="W127" s="223" t="str">
        <f>IF(X127="","",INDEX(収納場所内容ｴﾘｱ,MATCH(X127,ｻｲｽﾞ,0),2))</f>
        <v>Ｂ６
版</v>
      </c>
      <c r="X127" s="119" t="s">
        <v>1329</v>
      </c>
      <c r="Y127" s="105" t="s">
        <v>549</v>
      </c>
      <c r="Z127" s="262"/>
      <c r="AA127" s="215" t="s">
        <v>93</v>
      </c>
      <c r="AB127" s="117">
        <v>9784861871177</v>
      </c>
      <c r="AC127" s="232"/>
      <c r="AD127" s="118"/>
      <c r="AE127" s="237" t="str">
        <f>IF(AJ127="","",AJ127)</f>
        <v>井上哲夫</v>
      </c>
      <c r="AF127" s="238">
        <f>IF(AK127="","",AK127)</f>
        <v>43286</v>
      </c>
      <c r="AG127" s="238">
        <f>IF(AL127="","",AL127)</f>
        <v>43314</v>
      </c>
      <c r="AH127" s="62">
        <f>IF(AM127="","",AM127)</f>
        <v>43314</v>
      </c>
      <c r="AI127" s="139" t="s">
        <v>151</v>
      </c>
      <c r="AJ127" s="239" t="s">
        <v>1853</v>
      </c>
      <c r="AK127" s="236">
        <v>43286</v>
      </c>
      <c r="AL127" s="236">
        <v>43314</v>
      </c>
      <c r="AM127" s="140">
        <v>43314</v>
      </c>
      <c r="AN127" s="239"/>
      <c r="AO127" s="236"/>
      <c r="AP127" s="236"/>
      <c r="AQ127" s="140"/>
      <c r="AR127" s="239"/>
      <c r="AS127" s="236"/>
      <c r="AT127" s="236"/>
      <c r="AU127" s="140"/>
      <c r="AV127" s="239"/>
      <c r="AW127" s="236"/>
      <c r="AX127" s="236"/>
      <c r="AY127" s="140"/>
    </row>
    <row r="128" spans="1:51" ht="42.75">
      <c r="A128" s="231" t="s">
        <v>406</v>
      </c>
      <c r="B128" s="232" t="s">
        <v>877</v>
      </c>
      <c r="C128" s="25" t="str">
        <f>IF(B128="","",INDEX(分野TBL,MATCH(B128,分野名称,0),1))</f>
        <v>50</v>
      </c>
      <c r="D128" s="25">
        <f>IF(E128="","",ROW())</f>
        <v>128</v>
      </c>
      <c r="E128" s="233" t="s">
        <v>1117</v>
      </c>
      <c r="F128" s="232"/>
      <c r="G128" s="233" t="s">
        <v>1139</v>
      </c>
      <c r="H128" s="232"/>
      <c r="I128" s="234" t="s">
        <v>758</v>
      </c>
      <c r="J128" s="234"/>
      <c r="K128" s="234"/>
      <c r="L128" s="233" t="s">
        <v>1118</v>
      </c>
      <c r="M128" s="233"/>
      <c r="N128" s="232"/>
      <c r="O128" s="233" t="s">
        <v>1119</v>
      </c>
      <c r="P128" s="233"/>
      <c r="Q128" s="233"/>
      <c r="R128" s="236">
        <v>42348</v>
      </c>
      <c r="S128" s="236">
        <v>42348</v>
      </c>
      <c r="T128" s="215">
        <v>1600</v>
      </c>
      <c r="U128" s="207" t="s">
        <v>749</v>
      </c>
      <c r="V128" s="37" t="str">
        <f>IF(U128="","",IF(ISNA(VLOOKUP(LEFT(U128,3),NDCｴﾘｱ,3,0)),IF(MID(U128,3,1)="0",VLOOKUP(LEFT(U128,2),NDCｴﾘｱ,2,0),_xlfn.CONCAT(VLOOKUP(LEFT(U128,2),NDCｴﾘｱ,2,0),"*")),VLOOKUP(LEFT(U128,3),NDCｴﾘｱ,2,0)))</f>
        <v>教育史･事情</v>
      </c>
      <c r="W128" s="223" t="str">
        <f>IF(X128="","",INDEX(収納場所内容ｴﾘｱ,MATCH(X128,ｻｲｽﾞ,0),2))</f>
        <v>Ａ５
版</v>
      </c>
      <c r="X128" s="119" t="s">
        <v>1328</v>
      </c>
      <c r="Y128" s="105" t="s">
        <v>750</v>
      </c>
      <c r="Z128" s="262"/>
      <c r="AA128" s="215" t="s">
        <v>98</v>
      </c>
      <c r="AB128" s="117">
        <v>9784486020868</v>
      </c>
      <c r="AC128" s="232"/>
      <c r="AD128" s="118"/>
      <c r="AE128" s="237" t="str">
        <f>IF(AJ128="","",AJ128)</f>
        <v/>
      </c>
      <c r="AF128" s="238" t="str">
        <f>IF(AK128="","",AK128)</f>
        <v/>
      </c>
      <c r="AG128" s="238" t="str">
        <f>IF(AL128="","",AL128)</f>
        <v/>
      </c>
      <c r="AH128" s="62" t="str">
        <f>IF(AM128="","",AM128)</f>
        <v/>
      </c>
      <c r="AI128" s="139" t="s">
        <v>425</v>
      </c>
      <c r="AJ128" s="239"/>
      <c r="AK128" s="236"/>
      <c r="AL128" s="236"/>
      <c r="AM128" s="140"/>
      <c r="AN128" s="239"/>
      <c r="AO128" s="236"/>
      <c r="AP128" s="236"/>
      <c r="AQ128" s="140"/>
      <c r="AR128" s="239"/>
      <c r="AS128" s="236"/>
      <c r="AT128" s="236"/>
      <c r="AU128" s="140"/>
      <c r="AV128" s="239"/>
      <c r="AW128" s="236"/>
      <c r="AX128" s="236"/>
      <c r="AY128" s="140"/>
    </row>
    <row r="129" spans="1:51" ht="105.75">
      <c r="A129" s="231" t="s">
        <v>418</v>
      </c>
      <c r="B129" s="232" t="s">
        <v>877</v>
      </c>
      <c r="C129" s="25" t="str">
        <f>IF(B129="","",INDEX(分野TBL,MATCH(B129,分野名称,0),1))</f>
        <v>50</v>
      </c>
      <c r="D129" s="25">
        <f>IF(E129="","",ROW())</f>
        <v>129</v>
      </c>
      <c r="E129" s="233" t="s">
        <v>928</v>
      </c>
      <c r="F129" s="232"/>
      <c r="G129" s="233" t="s">
        <v>929</v>
      </c>
      <c r="H129" s="232"/>
      <c r="I129" s="234"/>
      <c r="J129" s="234" t="s">
        <v>3335</v>
      </c>
      <c r="K129" s="234"/>
      <c r="L129" s="233" t="s">
        <v>955</v>
      </c>
      <c r="M129" s="233"/>
      <c r="N129" s="232"/>
      <c r="O129" s="233" t="s">
        <v>859</v>
      </c>
      <c r="P129" s="233"/>
      <c r="Q129" s="233"/>
      <c r="R129" s="236">
        <v>40392</v>
      </c>
      <c r="S129" s="236">
        <v>40610</v>
      </c>
      <c r="T129" s="215">
        <v>1600</v>
      </c>
      <c r="U129" s="207" t="s">
        <v>504</v>
      </c>
      <c r="V129" s="37" t="str">
        <f>IF(U129="","",IF(ISNA(VLOOKUP(LEFT(U129,3),NDCｴﾘｱ,3,0)),IF(MID(U129,3,1)="0",VLOOKUP(LEFT(U129,2),NDCｴﾘｱ,2,0),_xlfn.CONCAT(VLOOKUP(LEFT(U129,2),NDCｴﾘｱ,2,0),"*")),VLOOKUP(LEFT(U129,3),NDCｴﾘｱ,2,0)))</f>
        <v>科学史･事情</v>
      </c>
      <c r="W129" s="223" t="str">
        <f>IF(X129="","",INDEX(収納場所内容ｴﾘｱ,MATCH(X129,ｻｲｽﾞ,0),2))</f>
        <v>Ａ５
版</v>
      </c>
      <c r="X129" s="116" t="s">
        <v>1671</v>
      </c>
      <c r="Y129" s="105" t="s">
        <v>505</v>
      </c>
      <c r="Z129" s="262">
        <v>22</v>
      </c>
      <c r="AA129" s="215">
        <v>20</v>
      </c>
      <c r="AB129" s="117">
        <v>9784794217707</v>
      </c>
      <c r="AC129" s="232"/>
      <c r="AD129" s="118"/>
      <c r="AE129" s="237" t="str">
        <f>IF(AJ129="","",AJ129)</f>
        <v>谷井一彦</v>
      </c>
      <c r="AF129" s="238">
        <f>IF(AK129="","",AK129)</f>
        <v>43076</v>
      </c>
      <c r="AG129" s="238">
        <f>IF(AL129="","",AL129)</f>
        <v>43167</v>
      </c>
      <c r="AH129" s="62">
        <f>IF(AM129="","",AM129)</f>
        <v>43237</v>
      </c>
      <c r="AI129" s="139" t="s">
        <v>143</v>
      </c>
      <c r="AJ129" s="239" t="s">
        <v>497</v>
      </c>
      <c r="AK129" s="236">
        <v>43076</v>
      </c>
      <c r="AL129" s="236">
        <v>43167</v>
      </c>
      <c r="AM129" s="140">
        <v>43237</v>
      </c>
      <c r="AN129" s="239"/>
      <c r="AO129" s="236"/>
      <c r="AP129" s="236"/>
      <c r="AQ129" s="140"/>
      <c r="AR129" s="239"/>
      <c r="AS129" s="236"/>
      <c r="AT129" s="236"/>
      <c r="AU129" s="140"/>
      <c r="AV129" s="239"/>
      <c r="AW129" s="236"/>
      <c r="AX129" s="236"/>
      <c r="AY129" s="140"/>
    </row>
    <row r="130" spans="1:51" ht="68.25">
      <c r="A130" s="231" t="s">
        <v>3575</v>
      </c>
      <c r="B130" s="232" t="s">
        <v>877</v>
      </c>
      <c r="C130" s="25" t="str">
        <f>IF(B130="","",INDEX(分野TBL,MATCH(B130,分野名称,0),1))</f>
        <v>50</v>
      </c>
      <c r="D130" s="25">
        <f>IF(E130="","",ROW())</f>
        <v>130</v>
      </c>
      <c r="E130" s="233" t="s">
        <v>616</v>
      </c>
      <c r="F130" s="232"/>
      <c r="G130" s="233" t="s">
        <v>1793</v>
      </c>
      <c r="H130" s="232"/>
      <c r="I130" s="107"/>
      <c r="J130" s="234" t="s">
        <v>1418</v>
      </c>
      <c r="K130" s="234" t="s">
        <v>1418</v>
      </c>
      <c r="L130" s="233"/>
      <c r="M130" s="233"/>
      <c r="N130" s="232"/>
      <c r="O130" s="233" t="s">
        <v>617</v>
      </c>
      <c r="P130" s="233" t="s">
        <v>618</v>
      </c>
      <c r="Q130" s="233"/>
      <c r="R130" s="236">
        <v>40603</v>
      </c>
      <c r="S130" s="236"/>
      <c r="T130" s="215">
        <v>800</v>
      </c>
      <c r="U130" s="442" t="s">
        <v>741</v>
      </c>
      <c r="V130" s="37" t="str">
        <f>IF(U130="","",IF(ISNA(VLOOKUP(LEFT(U130,3),NDCｴﾘｱ,3,0)),IF(MID(U130,3,1)="0",VLOOKUP(LEFT(U130,2),NDCｴﾘｱ,2,0),_xlfn.CONCAT(VLOOKUP(LEFT(U130,2),NDCｴﾘｱ,2,0),"*")),VLOOKUP(LEFT(U130,3),NDCｴﾘｱ,2,0)))</f>
        <v>海洋学</v>
      </c>
      <c r="W130" s="223" t="str">
        <f>IF(X130="","",INDEX(収納場所内容ｴﾘｱ,MATCH(X130,ｻｲｽﾞ,0),2))</f>
        <v>Ａ５
版</v>
      </c>
      <c r="X130" s="447" t="s">
        <v>1327</v>
      </c>
      <c r="Y130" s="105"/>
      <c r="Z130" s="262">
        <v>19</v>
      </c>
      <c r="AA130" s="215">
        <v>27</v>
      </c>
      <c r="AB130" s="117">
        <v>9784398712103</v>
      </c>
      <c r="AC130" s="232"/>
      <c r="AD130" s="118"/>
      <c r="AE130" s="237" t="str">
        <f>IF(AJ130="","",AJ130)</f>
        <v/>
      </c>
      <c r="AF130" s="238" t="str">
        <f>IF(AK130="","",AK130)</f>
        <v/>
      </c>
      <c r="AG130" s="238" t="str">
        <f>IF(AL130="","",AL130)</f>
        <v/>
      </c>
      <c r="AH130" s="62" t="str">
        <f>IF(AM130="","",AM130)</f>
        <v/>
      </c>
      <c r="AI130" s="139" t="s">
        <v>718</v>
      </c>
      <c r="AJ130" s="239"/>
      <c r="AK130" s="236"/>
      <c r="AL130" s="236"/>
      <c r="AM130" s="140"/>
      <c r="AN130" s="239"/>
      <c r="AO130" s="236"/>
      <c r="AP130" s="236"/>
      <c r="AQ130" s="140"/>
      <c r="AR130" s="239"/>
      <c r="AS130" s="236"/>
      <c r="AT130" s="236"/>
      <c r="AU130" s="140"/>
      <c r="AV130" s="239"/>
      <c r="AW130" s="236"/>
      <c r="AX130" s="236"/>
      <c r="AY130" s="140"/>
    </row>
    <row r="131" spans="1:51" ht="41.25">
      <c r="A131" s="231" t="s">
        <v>188</v>
      </c>
      <c r="B131" s="232" t="s">
        <v>877</v>
      </c>
      <c r="C131" s="25" t="str">
        <f>IF(B131="","",INDEX(分野TBL,MATCH(B131,分野名称,0),1))</f>
        <v>50</v>
      </c>
      <c r="D131" s="25">
        <f>IF(E131="","",ROW())</f>
        <v>131</v>
      </c>
      <c r="E131" s="233" t="s">
        <v>927</v>
      </c>
      <c r="F131" s="232"/>
      <c r="G131" s="233"/>
      <c r="H131" s="232"/>
      <c r="I131" s="234"/>
      <c r="J131" s="234"/>
      <c r="K131" s="234"/>
      <c r="L131" s="233" t="s">
        <v>3056</v>
      </c>
      <c r="M131" s="233"/>
      <c r="N131" s="232"/>
      <c r="O131" s="233" t="s">
        <v>1085</v>
      </c>
      <c r="P131" s="233"/>
      <c r="Q131" s="233"/>
      <c r="R131" s="236">
        <v>40887</v>
      </c>
      <c r="S131" s="236">
        <v>40887</v>
      </c>
      <c r="T131" s="215">
        <v>4500</v>
      </c>
      <c r="U131" s="108" t="s">
        <v>502</v>
      </c>
      <c r="V131" s="37" t="str">
        <f>IF(U131="","",IF(ISNA(VLOOKUP(LEFT(U131,3),NDCｴﾘｱ,3,0)),IF(MID(U131,3,1)="0",VLOOKUP(LEFT(U131,2),NDCｴﾘｱ,2,0),_xlfn.CONCAT(VLOOKUP(LEFT(U131,2),NDCｴﾘｱ,2,0),"*")),VLOOKUP(LEFT(U131,3),NDCｴﾘｱ,2,0)))</f>
        <v>植物地理､植物誌</v>
      </c>
      <c r="W131" s="223" t="str">
        <f>IF(X131="","",INDEX(収納場所内容ｴﾘｱ,MATCH(X131,ｻｲｽﾞ,0),2))</f>
        <v>Ａ５
版</v>
      </c>
      <c r="X131" s="119" t="s">
        <v>1330</v>
      </c>
      <c r="Y131" s="105" t="s">
        <v>503</v>
      </c>
      <c r="Z131" s="262">
        <v>21.8</v>
      </c>
      <c r="AA131" s="215">
        <v>26.5</v>
      </c>
      <c r="AB131" s="117">
        <v>9784832913950</v>
      </c>
      <c r="AC131" s="232"/>
      <c r="AD131" s="118"/>
      <c r="AE131" s="237" t="str">
        <f>IF(AJ131="","",AJ131)</f>
        <v/>
      </c>
      <c r="AF131" s="238" t="str">
        <f>IF(AK131="","",AK131)</f>
        <v/>
      </c>
      <c r="AG131" s="238" t="str">
        <f>IF(AL131="","",AL131)</f>
        <v/>
      </c>
      <c r="AH131" s="62" t="str">
        <f>IF(AM131="","",AM131)</f>
        <v/>
      </c>
      <c r="AI131" s="139" t="s">
        <v>142</v>
      </c>
      <c r="AJ131" s="239"/>
      <c r="AK131" s="236"/>
      <c r="AL131" s="236"/>
      <c r="AM131" s="140"/>
      <c r="AN131" s="239"/>
      <c r="AO131" s="236"/>
      <c r="AP131" s="236"/>
      <c r="AQ131" s="140"/>
      <c r="AR131" s="239"/>
      <c r="AS131" s="236"/>
      <c r="AT131" s="236"/>
      <c r="AU131" s="140"/>
      <c r="AV131" s="239"/>
      <c r="AW131" s="236"/>
      <c r="AX131" s="236"/>
      <c r="AY131" s="140"/>
    </row>
    <row r="132" spans="1:51" ht="53.25">
      <c r="A132" s="231" t="s">
        <v>416</v>
      </c>
      <c r="B132" s="232" t="s">
        <v>877</v>
      </c>
      <c r="C132" s="25" t="str">
        <f>IF(B132="","",INDEX(分野TBL,MATCH(B132,分野名称,0),1))</f>
        <v>50</v>
      </c>
      <c r="D132" s="25">
        <f>IF(E132="","",ROW())</f>
        <v>132</v>
      </c>
      <c r="E132" s="233" t="s">
        <v>1017</v>
      </c>
      <c r="F132" s="232"/>
      <c r="G132" s="233" t="s">
        <v>1018</v>
      </c>
      <c r="H132" s="232"/>
      <c r="I132" s="234"/>
      <c r="J132" s="234" t="s">
        <v>1434</v>
      </c>
      <c r="K132" s="234"/>
      <c r="L132" s="233" t="s">
        <v>1019</v>
      </c>
      <c r="M132" s="233"/>
      <c r="N132" s="232"/>
      <c r="O132" s="233" t="s">
        <v>1020</v>
      </c>
      <c r="P132" s="233"/>
      <c r="Q132" s="233"/>
      <c r="R132" s="236">
        <v>37761</v>
      </c>
      <c r="S132" s="236">
        <v>37761</v>
      </c>
      <c r="T132" s="215">
        <v>1600</v>
      </c>
      <c r="U132" s="207" t="s">
        <v>555</v>
      </c>
      <c r="V132" s="37" t="str">
        <f>IF(U132="","",IF(ISNA(VLOOKUP(LEFT(U132,3),NDCｴﾘｱ,3,0)),IF(MID(U132,3,1)="0",VLOOKUP(LEFT(U132,2),NDCｴﾘｱ,2,0),_xlfn.CONCAT(VLOOKUP(LEFT(U132,2),NDCｴﾘｱ,2,0),"*")),VLOOKUP(LEFT(U132,3),NDCｴﾘｱ,2,0)))</f>
        <v>森林立地､,造林</v>
      </c>
      <c r="W132" s="223" t="str">
        <f>IF(X132="","",INDEX(収納場所内容ｴﾘｱ,MATCH(X132,ｻｲｽﾞ,0),2))</f>
        <v>Ｂ６
版</v>
      </c>
      <c r="X132" s="119" t="s">
        <v>1329</v>
      </c>
      <c r="Y132" s="105" t="s">
        <v>556</v>
      </c>
      <c r="Z132" s="262"/>
      <c r="AA132" s="215" t="s">
        <v>93</v>
      </c>
      <c r="AB132" s="117">
        <v>9784532164416</v>
      </c>
      <c r="AC132" s="232"/>
      <c r="AD132" s="118"/>
      <c r="AE132" s="237" t="str">
        <f>IF(AJ132="","",AJ132)</f>
        <v/>
      </c>
      <c r="AF132" s="238" t="str">
        <f>IF(AK132="","",AK132)</f>
        <v/>
      </c>
      <c r="AG132" s="238" t="str">
        <f>IF(AL132="","",AL132)</f>
        <v/>
      </c>
      <c r="AH132" s="62" t="str">
        <f>IF(AM132="","",AM132)</f>
        <v/>
      </c>
      <c r="AI132" s="139" t="s">
        <v>165</v>
      </c>
      <c r="AJ132" s="239"/>
      <c r="AK132" s="236"/>
      <c r="AL132" s="236"/>
      <c r="AM132" s="140"/>
      <c r="AN132" s="239"/>
      <c r="AO132" s="236"/>
      <c r="AP132" s="236"/>
      <c r="AQ132" s="140"/>
      <c r="AR132" s="239"/>
      <c r="AS132" s="236"/>
      <c r="AT132" s="236"/>
      <c r="AU132" s="140"/>
      <c r="AV132" s="239"/>
      <c r="AW132" s="236"/>
      <c r="AX132" s="236"/>
      <c r="AY132" s="140"/>
    </row>
    <row r="133" spans="1:51" ht="27.75">
      <c r="A133" s="231" t="s">
        <v>1326</v>
      </c>
      <c r="B133" s="232" t="s">
        <v>877</v>
      </c>
      <c r="C133" s="25" t="str">
        <f>IF(B133="","",INDEX(分野TBL,MATCH(B133,分野名称,0),1))</f>
        <v>50</v>
      </c>
      <c r="D133" s="25">
        <f>IF(E133="","",ROW())</f>
        <v>133</v>
      </c>
      <c r="E133" s="233" t="s">
        <v>1668</v>
      </c>
      <c r="F133" s="232"/>
      <c r="G133" s="233" t="s">
        <v>1666</v>
      </c>
      <c r="H133" s="232"/>
      <c r="I133" s="234" t="s">
        <v>1669</v>
      </c>
      <c r="J133" s="234" t="s">
        <v>1418</v>
      </c>
      <c r="K133" s="234" t="s">
        <v>1418</v>
      </c>
      <c r="L133" s="233" t="s">
        <v>1275</v>
      </c>
      <c r="M133" s="233"/>
      <c r="N133" s="232"/>
      <c r="O133" s="233"/>
      <c r="P133" s="235"/>
      <c r="Q133" s="233"/>
      <c r="R133" s="236">
        <v>35582</v>
      </c>
      <c r="S133" s="236">
        <v>1000</v>
      </c>
      <c r="T133" s="215" t="s">
        <v>1143</v>
      </c>
      <c r="U133" s="207" t="s">
        <v>1143</v>
      </c>
      <c r="V133" s="37" t="e">
        <f>IF(U133="","",IF(ISNA(VLOOKUP(LEFT(U133,3),NDCｴﾘｱ,3,0)),IF(MID(U133,3,1)="0",VLOOKUP(LEFT(U133,2),NDCｴﾘｱ,2,0),_xlfn.CONCAT(VLOOKUP(LEFT(U133,2),NDCｴﾘｱ,2,0),"*")),VLOOKUP(LEFT(U133,3),NDCｴﾘｱ,2,0)))</f>
        <v>#N/A</v>
      </c>
      <c r="W133" s="223" t="str">
        <f>IF(X133="","",INDEX(収納場所内容ｴﾘｱ,MATCH(X133,ｻｲｽﾞ,0),2))</f>
        <v>Ａ５
版</v>
      </c>
      <c r="X133" s="116" t="s">
        <v>1670</v>
      </c>
      <c r="Y133" s="105"/>
      <c r="Z133" s="262">
        <v>20.7</v>
      </c>
      <c r="AA133" s="215">
        <v>29.5</v>
      </c>
      <c r="AB133" s="117"/>
      <c r="AC133" s="232"/>
      <c r="AD133" s="118"/>
      <c r="AE133" s="237" t="str">
        <f>IF(AJ133="","",AJ133)</f>
        <v/>
      </c>
      <c r="AF133" s="238" t="str">
        <f>IF(AK133="","",AK133)</f>
        <v/>
      </c>
      <c r="AG133" s="238" t="str">
        <f>IF(AL133="","",AL133)</f>
        <v/>
      </c>
      <c r="AH133" s="62" t="str">
        <f>IF(AM133="","",AM133)</f>
        <v/>
      </c>
      <c r="AI133" s="139" t="s">
        <v>720</v>
      </c>
      <c r="AJ133" s="239"/>
      <c r="AK133" s="236"/>
      <c r="AL133" s="236"/>
      <c r="AM133" s="140"/>
      <c r="AN133" s="239"/>
      <c r="AO133" s="236"/>
      <c r="AP133" s="236"/>
      <c r="AQ133" s="140"/>
      <c r="AR133" s="239"/>
      <c r="AS133" s="236"/>
      <c r="AT133" s="236"/>
      <c r="AU133" s="140"/>
      <c r="AV133" s="239"/>
      <c r="AW133" s="236"/>
      <c r="AX133" s="236"/>
      <c r="AY133" s="140"/>
    </row>
    <row r="134" spans="1:51" ht="41.25">
      <c r="A134" s="231" t="s">
        <v>1806</v>
      </c>
      <c r="B134" s="232" t="s">
        <v>877</v>
      </c>
      <c r="C134" s="25" t="str">
        <f>IF(B134="","",INDEX(分野TBL,MATCH(B134,分野名称,0),1))</f>
        <v>50</v>
      </c>
      <c r="D134" s="25">
        <f>IF(E134="","",ROW())</f>
        <v>134</v>
      </c>
      <c r="E134" s="233" t="s">
        <v>1807</v>
      </c>
      <c r="F134" s="232"/>
      <c r="G134" s="233" t="s">
        <v>1804</v>
      </c>
      <c r="H134" s="232"/>
      <c r="I134" s="234" t="s">
        <v>1808</v>
      </c>
      <c r="J134" s="234"/>
      <c r="K134" s="234"/>
      <c r="L134" s="233" t="s">
        <v>1809</v>
      </c>
      <c r="M134" s="233" t="s">
        <v>1810</v>
      </c>
      <c r="N134" s="232"/>
      <c r="O134" s="233" t="s">
        <v>1807</v>
      </c>
      <c r="P134" s="233"/>
      <c r="Q134" s="233"/>
      <c r="R134" s="236">
        <v>42155</v>
      </c>
      <c r="S134" s="236"/>
      <c r="T134" s="215"/>
      <c r="U134" s="207"/>
      <c r="V134" s="37" t="str">
        <f>IF(U134="","",IF(ISNA(VLOOKUP(LEFT(U134,3),NDCｴﾘｱ,3,0)),IF(MID(U134,3,1)="0",VLOOKUP(LEFT(U134,2),NDCｴﾘｱ,2,0),_xlfn.CONCAT(VLOOKUP(LEFT(U134,2),NDCｴﾘｱ,2,0),"*")),VLOOKUP(LEFT(U134,3),NDCｴﾘｱ,2,0)))</f>
        <v/>
      </c>
      <c r="W134" s="223" t="str">
        <f>IF(X134="","",INDEX(収納場所内容ｴﾘｱ,MATCH(X134,ｻｲｽﾞ,0),2))</f>
        <v>大版
変形</v>
      </c>
      <c r="X134" s="119" t="s">
        <v>1267</v>
      </c>
      <c r="Y134" s="105"/>
      <c r="Z134" s="262"/>
      <c r="AA134" s="215"/>
      <c r="AB134" s="117"/>
      <c r="AC134" s="232"/>
      <c r="AD134" s="118"/>
      <c r="AE134" s="237" t="str">
        <f>IF(AJ134="","",AJ134)</f>
        <v/>
      </c>
      <c r="AF134" s="238" t="str">
        <f>IF(AK134="","",AK134)</f>
        <v/>
      </c>
      <c r="AG134" s="238" t="str">
        <f>IF(AL134="","",AL134)</f>
        <v/>
      </c>
      <c r="AH134" s="62" t="str">
        <f>IF(AM134="","",AM134)</f>
        <v/>
      </c>
      <c r="AI134" s="139" t="s">
        <v>279</v>
      </c>
      <c r="AJ134" s="239"/>
      <c r="AK134" s="236"/>
      <c r="AL134" s="236"/>
      <c r="AM134" s="140"/>
      <c r="AN134" s="239"/>
      <c r="AO134" s="236"/>
      <c r="AP134" s="236"/>
      <c r="AQ134" s="140"/>
      <c r="AR134" s="239"/>
      <c r="AS134" s="236"/>
      <c r="AT134" s="236"/>
      <c r="AU134" s="140"/>
      <c r="AV134" s="239"/>
      <c r="AW134" s="236"/>
      <c r="AX134" s="236"/>
      <c r="AY134" s="140"/>
    </row>
    <row r="135" spans="1:51" ht="41.25">
      <c r="A135" s="231" t="s">
        <v>3566</v>
      </c>
      <c r="B135" s="232" t="s">
        <v>877</v>
      </c>
      <c r="C135" s="25" t="str">
        <f>IF(B135="","",INDEX(分野TBL,MATCH(B135,分野名称,0),1))</f>
        <v>50</v>
      </c>
      <c r="D135" s="25">
        <f>IF(E135="","",ROW())</f>
        <v>135</v>
      </c>
      <c r="E135" s="233" t="s">
        <v>3567</v>
      </c>
      <c r="F135" s="232"/>
      <c r="G135" s="233" t="s">
        <v>3568</v>
      </c>
      <c r="H135" s="232"/>
      <c r="I135" s="234"/>
      <c r="J135" s="234"/>
      <c r="K135" s="234"/>
      <c r="L135" s="233" t="s">
        <v>3570</v>
      </c>
      <c r="M135" s="233"/>
      <c r="N135" s="232"/>
      <c r="O135" s="233" t="s">
        <v>3569</v>
      </c>
      <c r="P135" s="233"/>
      <c r="Q135" s="233"/>
      <c r="R135" s="236">
        <v>43039</v>
      </c>
      <c r="S135" s="236">
        <v>43741</v>
      </c>
      <c r="T135" s="215"/>
      <c r="U135" s="108"/>
      <c r="V135" s="37" t="str">
        <f>IF(U135="","",IF(ISNA(VLOOKUP(LEFT(U135,3),NDCｴﾘｱ,3,0)),IF(MID(U135,3,1)="0",VLOOKUP(LEFT(U135,2),NDCｴﾘｱ,2,0),_xlfn.CONCAT(VLOOKUP(LEFT(U135,2),NDCｴﾘｱ,2,0),"*")),VLOOKUP(LEFT(U135,3),NDCｴﾘｱ,2,0)))</f>
        <v/>
      </c>
      <c r="W135" s="223" t="str">
        <f>IF(X135="","",INDEX(収納場所内容ｴﾘｱ,MATCH(X135,ｻｲｽﾞ,0),2))</f>
        <v>大版
変形</v>
      </c>
      <c r="X135" s="119" t="s">
        <v>1267</v>
      </c>
      <c r="Y135" s="105"/>
      <c r="Z135" s="262"/>
      <c r="AA135" s="215"/>
      <c r="AB135" s="117"/>
      <c r="AC135" s="232"/>
      <c r="AD135" s="118"/>
      <c r="AE135" s="237" t="str">
        <f>IF(AJ135="","",AJ135)</f>
        <v/>
      </c>
      <c r="AF135" s="238" t="str">
        <f>IF(AK135="","",AK135)</f>
        <v/>
      </c>
      <c r="AG135" s="238" t="str">
        <f>IF(AL135="","",AL135)</f>
        <v/>
      </c>
      <c r="AH135" s="62" t="str">
        <f>IF(AM135="","",AM135)</f>
        <v/>
      </c>
      <c r="AI135" s="139" t="s">
        <v>279</v>
      </c>
      <c r="AJ135" s="239"/>
      <c r="AK135" s="236"/>
      <c r="AL135" s="236"/>
      <c r="AM135" s="140"/>
      <c r="AN135" s="239"/>
      <c r="AO135" s="236"/>
      <c r="AP135" s="236"/>
      <c r="AQ135" s="140"/>
      <c r="AR135" s="239"/>
      <c r="AS135" s="236"/>
      <c r="AT135" s="236"/>
      <c r="AU135" s="140"/>
      <c r="AV135" s="239"/>
      <c r="AW135" s="236"/>
      <c r="AX135" s="236"/>
      <c r="AY135" s="140"/>
    </row>
    <row r="136" spans="1:51" ht="34.5">
      <c r="A136" s="231" t="s">
        <v>3576</v>
      </c>
      <c r="B136" s="232" t="s">
        <v>877</v>
      </c>
      <c r="C136" s="25" t="str">
        <f>IF(B136="","",INDEX(分野TBL,MATCH(B136,分野名称,0),1))</f>
        <v>50</v>
      </c>
      <c r="D136" s="25">
        <f>IF(E136="","",ROW())</f>
        <v>136</v>
      </c>
      <c r="E136" s="233" t="s">
        <v>3577</v>
      </c>
      <c r="F136" s="232"/>
      <c r="G136" s="233"/>
      <c r="H136" s="232"/>
      <c r="I136" s="234"/>
      <c r="J136" s="234" t="s">
        <v>1418</v>
      </c>
      <c r="K136" s="234" t="s">
        <v>1418</v>
      </c>
      <c r="L136" s="233"/>
      <c r="M136" s="233"/>
      <c r="N136" s="232"/>
      <c r="O136" s="233" t="s">
        <v>617</v>
      </c>
      <c r="P136" s="235"/>
      <c r="Q136" s="233"/>
      <c r="R136" s="236"/>
      <c r="S136" s="434">
        <v>43776</v>
      </c>
      <c r="T136" s="217"/>
      <c r="U136" s="207"/>
      <c r="V136" s="37" t="str">
        <f>IF(U136="","",IF(ISNA(VLOOKUP(LEFT(U136,3),NDCｴﾘｱ,3,0)),IF(MID(U136,3,1)="0",VLOOKUP(LEFT(U136,2),NDCｴﾘｱ,2,0),_xlfn.CONCAT(VLOOKUP(LEFT(U136,2),NDCｴﾘｱ,2,0),"*")),VLOOKUP(LEFT(U136,3),NDCｴﾘｱ,2,0)))</f>
        <v/>
      </c>
      <c r="W136" s="223" t="str">
        <f>IF(X136="","",INDEX(収納場所内容ｴﾘｱ,MATCH(X136,ｻｲｽﾞ,0),2))</f>
        <v>Ａ５
版</v>
      </c>
      <c r="X136" s="116" t="s">
        <v>1327</v>
      </c>
      <c r="Y136" s="105"/>
      <c r="Z136" s="262"/>
      <c r="AA136" s="215"/>
      <c r="AB136" s="117"/>
      <c r="AC136" s="232"/>
      <c r="AD136" s="118"/>
      <c r="AE136" s="237" t="str">
        <f>IF(AJ136="","",AJ136)</f>
        <v/>
      </c>
      <c r="AF136" s="238" t="str">
        <f>IF(AK136="","",AK136)</f>
        <v/>
      </c>
      <c r="AG136" s="238" t="str">
        <f>IF(AL136="","",AL136)</f>
        <v/>
      </c>
      <c r="AH136" s="62" t="str">
        <f>IF(AM136="","",AM136)</f>
        <v/>
      </c>
      <c r="AI136" s="139"/>
      <c r="AJ136" s="239"/>
      <c r="AK136" s="236"/>
      <c r="AL136" s="236"/>
      <c r="AM136" s="140"/>
      <c r="AN136" s="239"/>
      <c r="AO136" s="236"/>
      <c r="AP136" s="236"/>
      <c r="AQ136" s="140"/>
      <c r="AR136" s="239"/>
      <c r="AS136" s="236"/>
      <c r="AT136" s="236"/>
      <c r="AU136" s="140"/>
      <c r="AV136" s="239"/>
      <c r="AW136" s="236"/>
      <c r="AX136" s="236"/>
      <c r="AY136" s="140"/>
    </row>
    <row r="137" spans="1:51" ht="34.5">
      <c r="A137" s="231" t="s">
        <v>3579</v>
      </c>
      <c r="B137" s="232" t="s">
        <v>877</v>
      </c>
      <c r="C137" s="25" t="str">
        <f>IF(B137="","",INDEX(分野TBL,MATCH(B137,分野名称,0),1))</f>
        <v>50</v>
      </c>
      <c r="D137" s="25">
        <f>IF(E137="","",ROW())</f>
        <v>137</v>
      </c>
      <c r="E137" s="233" t="s">
        <v>3574</v>
      </c>
      <c r="F137" s="232"/>
      <c r="G137" s="233" t="s">
        <v>3578</v>
      </c>
      <c r="H137" s="232"/>
      <c r="I137" s="234"/>
      <c r="J137" s="234" t="s">
        <v>1418</v>
      </c>
      <c r="K137" s="234" t="s">
        <v>1418</v>
      </c>
      <c r="L137" s="233"/>
      <c r="M137" s="233"/>
      <c r="N137" s="232"/>
      <c r="O137" s="233" t="s">
        <v>617</v>
      </c>
      <c r="P137" s="235"/>
      <c r="Q137" s="233"/>
      <c r="R137" s="236"/>
      <c r="S137" s="434">
        <v>43776</v>
      </c>
      <c r="T137" s="217"/>
      <c r="U137" s="207"/>
      <c r="V137" s="37" t="str">
        <f>IF(U137="","",IF(ISNA(VLOOKUP(LEFT(U137,3),NDCｴﾘｱ,3,0)),IF(MID(U137,3,1)="0",VLOOKUP(LEFT(U137,2),NDCｴﾘｱ,2,0),_xlfn.CONCAT(VLOOKUP(LEFT(U137,2),NDCｴﾘｱ,2,0),"*")),VLOOKUP(LEFT(U137,3),NDCｴﾘｱ,2,0)))</f>
        <v/>
      </c>
      <c r="W137" s="223" t="str">
        <f>IF(X137="","",INDEX(収納場所内容ｴﾘｱ,MATCH(X137,ｻｲｽﾞ,0),2))</f>
        <v>Ａ５
版</v>
      </c>
      <c r="X137" s="116" t="s">
        <v>1327</v>
      </c>
      <c r="Y137" s="105"/>
      <c r="Z137" s="262"/>
      <c r="AA137" s="215"/>
      <c r="AB137" s="117"/>
      <c r="AC137" s="232"/>
      <c r="AD137" s="118"/>
      <c r="AE137" s="237" t="str">
        <f>IF(AJ137="","",AJ137)</f>
        <v/>
      </c>
      <c r="AF137" s="238" t="str">
        <f>IF(AK137="","",AK137)</f>
        <v/>
      </c>
      <c r="AG137" s="238" t="str">
        <f>IF(AL137="","",AL137)</f>
        <v/>
      </c>
      <c r="AH137" s="62" t="str">
        <f>IF(AM137="","",AM137)</f>
        <v/>
      </c>
      <c r="AI137" s="139"/>
      <c r="AJ137" s="239"/>
      <c r="AK137" s="236"/>
      <c r="AL137" s="236"/>
      <c r="AM137" s="140"/>
      <c r="AN137" s="239"/>
      <c r="AO137" s="236"/>
      <c r="AP137" s="236"/>
      <c r="AQ137" s="140"/>
      <c r="AR137" s="239"/>
      <c r="AS137" s="236"/>
      <c r="AT137" s="236"/>
      <c r="AU137" s="140"/>
      <c r="AV137" s="239"/>
      <c r="AW137" s="236"/>
      <c r="AX137" s="236"/>
      <c r="AY137" s="140"/>
    </row>
    <row r="138" spans="1:51" ht="51.75">
      <c r="A138" s="231" t="s">
        <v>3580</v>
      </c>
      <c r="B138" s="232" t="s">
        <v>877</v>
      </c>
      <c r="C138" s="25" t="str">
        <f>IF(B138="","",INDEX(分野TBL,MATCH(B138,分野名称,0),1))</f>
        <v>50</v>
      </c>
      <c r="D138" s="25">
        <f>IF(E138="","",ROW())</f>
        <v>138</v>
      </c>
      <c r="E138" s="233" t="s">
        <v>3581</v>
      </c>
      <c r="F138" s="232"/>
      <c r="G138" s="233" t="s">
        <v>3606</v>
      </c>
      <c r="H138" s="232"/>
      <c r="I138" s="234"/>
      <c r="J138" s="234" t="s">
        <v>1418</v>
      </c>
      <c r="K138" s="234" t="s">
        <v>1418</v>
      </c>
      <c r="L138" s="233"/>
      <c r="M138" s="233"/>
      <c r="N138" s="232"/>
      <c r="O138" s="233" t="s">
        <v>617</v>
      </c>
      <c r="P138" s="235"/>
      <c r="Q138" s="233"/>
      <c r="R138" s="236"/>
      <c r="S138" s="434">
        <v>43776</v>
      </c>
      <c r="T138" s="217">
        <v>1100</v>
      </c>
      <c r="U138" s="207"/>
      <c r="V138" s="37" t="str">
        <f>IF(U138="","",IF(ISNA(VLOOKUP(LEFT(U138,3),NDCｴﾘｱ,3,0)),IF(MID(U138,3,1)="0",VLOOKUP(LEFT(U138,2),NDCｴﾘｱ,2,0),_xlfn.CONCAT(VLOOKUP(LEFT(U138,2),NDCｴﾘｱ,2,0),"*")),VLOOKUP(LEFT(U138,3),NDCｴﾘｱ,2,0)))</f>
        <v/>
      </c>
      <c r="W138" s="223" t="str">
        <f>IF(X138="","",INDEX(収納場所内容ｴﾘｱ,MATCH(X138,ｻｲｽﾞ,0),2))</f>
        <v>Ａ５
版</v>
      </c>
      <c r="X138" s="119" t="s">
        <v>3607</v>
      </c>
      <c r="Y138" s="105"/>
      <c r="Z138" s="262"/>
      <c r="AA138" s="215" t="s">
        <v>3608</v>
      </c>
      <c r="AB138" s="117"/>
      <c r="AC138" s="232"/>
      <c r="AD138" s="118"/>
      <c r="AE138" s="237" t="str">
        <f>IF(AJ138="","",AJ138)</f>
        <v/>
      </c>
      <c r="AF138" s="238" t="str">
        <f>IF(AK138="","",AK138)</f>
        <v/>
      </c>
      <c r="AG138" s="238" t="str">
        <f>IF(AL138="","",AL138)</f>
        <v/>
      </c>
      <c r="AH138" s="62" t="str">
        <f>IF(AM138="","",AM138)</f>
        <v/>
      </c>
      <c r="AI138" s="139"/>
      <c r="AJ138" s="239"/>
      <c r="AK138" s="236"/>
      <c r="AL138" s="236"/>
      <c r="AM138" s="140"/>
      <c r="AN138" s="239"/>
      <c r="AO138" s="236"/>
      <c r="AP138" s="236"/>
      <c r="AQ138" s="140"/>
      <c r="AR138" s="239"/>
      <c r="AS138" s="236"/>
      <c r="AT138" s="236"/>
      <c r="AU138" s="140"/>
      <c r="AV138" s="239"/>
      <c r="AW138" s="236"/>
      <c r="AX138" s="236"/>
      <c r="AY138" s="140"/>
    </row>
    <row r="139" spans="1:51" ht="137.25">
      <c r="A139" s="231" t="s">
        <v>1227</v>
      </c>
      <c r="B139" s="232" t="s">
        <v>713</v>
      </c>
      <c r="C139" s="25" t="str">
        <f>IF(B139="","",INDEX(分野TBL,MATCH(B139,分野名称,0),1))</f>
        <v>60</v>
      </c>
      <c r="D139" s="25">
        <f>IF(E139="","",ROW())</f>
        <v>139</v>
      </c>
      <c r="E139" s="233" t="s">
        <v>1172</v>
      </c>
      <c r="F139" s="232"/>
      <c r="G139" s="233" t="s">
        <v>1193</v>
      </c>
      <c r="H139" s="232"/>
      <c r="I139" s="234"/>
      <c r="J139" s="234" t="s">
        <v>3457</v>
      </c>
      <c r="K139" s="234" t="s">
        <v>3458</v>
      </c>
      <c r="L139" s="233" t="s">
        <v>1256</v>
      </c>
      <c r="M139" s="233"/>
      <c r="N139" s="232"/>
      <c r="O139" s="233" t="s">
        <v>630</v>
      </c>
      <c r="P139" s="233"/>
      <c r="Q139" s="233"/>
      <c r="R139" s="236">
        <v>43003</v>
      </c>
      <c r="S139" s="236"/>
      <c r="T139" s="215">
        <v>1404</v>
      </c>
      <c r="U139" s="207" t="s">
        <v>1408</v>
      </c>
      <c r="V139" s="37" t="str">
        <f>IF(U139="","",IF(ISNA(VLOOKUP(LEFT(U139,3),NDCｴﾘｱ,3,0)),IF(MID(U139,3,1)="0",VLOOKUP(LEFT(U139,2),NDCｴﾘｱ,2,0),_xlfn.CONCAT(VLOOKUP(LEFT(U139,2),NDCｴﾘｱ,2,0),"*")),VLOOKUP(LEFT(U139,3),NDCｴﾘｱ,2,0)))</f>
        <v>ジャーナリズム､新聞</v>
      </c>
      <c r="W139" s="223" t="str">
        <f>IF(X139="","",INDEX(収納場所内容ｴﾘｱ,MATCH(X139,ｻｲｽﾞ,0),2))</f>
        <v>Ｂ６
版</v>
      </c>
      <c r="X139" s="119" t="s">
        <v>1329</v>
      </c>
      <c r="Y139" s="105" t="s">
        <v>437</v>
      </c>
      <c r="Z139" s="262"/>
      <c r="AA139" s="215" t="s">
        <v>1151</v>
      </c>
      <c r="AB139" s="117" t="s">
        <v>1194</v>
      </c>
      <c r="AC139" s="232"/>
      <c r="AD139" s="118"/>
      <c r="AE139" s="237" t="str">
        <f>IF(AJ139="","",AJ139)</f>
        <v/>
      </c>
      <c r="AF139" s="238" t="str">
        <f>IF(AK139="","",AK139)</f>
        <v/>
      </c>
      <c r="AG139" s="238" t="str">
        <f>IF(AL139="","",AL139)</f>
        <v/>
      </c>
      <c r="AH139" s="62" t="str">
        <f>IF(AM139="","",AM139)</f>
        <v/>
      </c>
      <c r="AI139" s="139" t="s">
        <v>979</v>
      </c>
      <c r="AJ139" s="239"/>
      <c r="AK139" s="236"/>
      <c r="AL139" s="236"/>
      <c r="AM139" s="140"/>
      <c r="AN139" s="239"/>
      <c r="AO139" s="236"/>
      <c r="AP139" s="236"/>
      <c r="AQ139" s="140"/>
      <c r="AR139" s="239"/>
      <c r="AS139" s="236"/>
      <c r="AT139" s="236"/>
      <c r="AU139" s="140"/>
      <c r="AV139" s="239"/>
      <c r="AW139" s="236"/>
      <c r="AX139" s="236"/>
      <c r="AY139" s="140"/>
    </row>
    <row r="140" spans="1:51" ht="42.75">
      <c r="A140" s="231" t="s">
        <v>264</v>
      </c>
      <c r="B140" s="215" t="s">
        <v>713</v>
      </c>
      <c r="C140" s="25" t="str">
        <f>IF(B140="","",INDEX(分野TBL,MATCH(B140,分野名称,0),1))</f>
        <v>60</v>
      </c>
      <c r="D140" s="25">
        <f>IF(E140="","",ROW())</f>
        <v>140</v>
      </c>
      <c r="E140" s="233" t="s">
        <v>1104</v>
      </c>
      <c r="F140" s="232"/>
      <c r="G140" s="233" t="s">
        <v>743</v>
      </c>
      <c r="H140" s="232"/>
      <c r="I140" s="234" t="s">
        <v>696</v>
      </c>
      <c r="J140" s="234"/>
      <c r="K140" s="234"/>
      <c r="L140" s="233" t="s">
        <v>1105</v>
      </c>
      <c r="M140" s="233"/>
      <c r="N140" s="232"/>
      <c r="O140" s="233" t="s">
        <v>1106</v>
      </c>
      <c r="P140" s="233"/>
      <c r="Q140" s="233"/>
      <c r="R140" s="236">
        <v>36828</v>
      </c>
      <c r="S140" s="236">
        <v>36828</v>
      </c>
      <c r="T140" s="215">
        <v>1800</v>
      </c>
      <c r="U140" s="207" t="s">
        <v>740</v>
      </c>
      <c r="V140" s="37" t="str">
        <f>IF(U140="","",IF(ISNA(VLOOKUP(LEFT(U140,3),NDCｴﾘｱ,3,0)),IF(MID(U140,3,1)="0",VLOOKUP(LEFT(U140,2),NDCｴﾘｱ,2,0),_xlfn.CONCAT(VLOOKUP(LEFT(U140,2),NDCｴﾘｱ,2,0),"*")),VLOOKUP(LEFT(U140,3),NDCｴﾘｱ,2,0)))</f>
        <v>倫理人生訓､教訓</v>
      </c>
      <c r="W140" s="223" t="str">
        <f>IF(X140="","",INDEX(収納場所内容ｴﾘｱ,MATCH(X140,ｻｲｽﾞ,0),2))</f>
        <v>Ｂ６
版</v>
      </c>
      <c r="X140" s="119" t="s">
        <v>1329</v>
      </c>
      <c r="Y140" s="105" t="s">
        <v>451</v>
      </c>
      <c r="Z140" s="262"/>
      <c r="AA140" s="215" t="s">
        <v>1151</v>
      </c>
      <c r="AB140" s="117">
        <v>9784931359062</v>
      </c>
      <c r="AC140" s="232"/>
      <c r="AD140" s="118"/>
      <c r="AE140" s="237" t="str">
        <f>IF(AJ140="","",AJ140)</f>
        <v/>
      </c>
      <c r="AF140" s="238" t="str">
        <f>IF(AK140="","",AK140)</f>
        <v/>
      </c>
      <c r="AG140" s="238" t="str">
        <f>IF(AL140="","",AL140)</f>
        <v/>
      </c>
      <c r="AH140" s="62" t="str">
        <f>IF(AM140="","",AM140)</f>
        <v/>
      </c>
      <c r="AI140" s="139" t="s">
        <v>179</v>
      </c>
      <c r="AJ140" s="239"/>
      <c r="AK140" s="236"/>
      <c r="AL140" s="236"/>
      <c r="AM140" s="140"/>
      <c r="AN140" s="239"/>
      <c r="AO140" s="236"/>
      <c r="AP140" s="236"/>
      <c r="AQ140" s="140"/>
      <c r="AR140" s="239"/>
      <c r="AS140" s="236"/>
      <c r="AT140" s="236"/>
      <c r="AU140" s="140"/>
      <c r="AV140" s="239"/>
      <c r="AW140" s="236"/>
      <c r="AX140" s="236"/>
      <c r="AY140" s="140"/>
    </row>
    <row r="141" spans="1:51" ht="105.75">
      <c r="A141" s="231" t="s">
        <v>650</v>
      </c>
      <c r="B141" s="232" t="s">
        <v>713</v>
      </c>
      <c r="C141" s="25" t="str">
        <f>IF(B141="","",INDEX(分野TBL,MATCH(B141,分野名称,0),1))</f>
        <v>60</v>
      </c>
      <c r="D141" s="25">
        <f>IF(E141="","",ROW())</f>
        <v>141</v>
      </c>
      <c r="E141" s="233" t="s">
        <v>1392</v>
      </c>
      <c r="F141" s="232"/>
      <c r="G141" s="233" t="s">
        <v>1393</v>
      </c>
      <c r="H141" s="232"/>
      <c r="I141" s="234"/>
      <c r="J141" s="234" t="s">
        <v>3444</v>
      </c>
      <c r="K141" s="234" t="s">
        <v>3347</v>
      </c>
      <c r="L141" s="233" t="s">
        <v>1394</v>
      </c>
      <c r="M141" s="233" t="s">
        <v>3329</v>
      </c>
      <c r="N141" s="232"/>
      <c r="O141" s="233" t="s">
        <v>1395</v>
      </c>
      <c r="P141" s="233"/>
      <c r="Q141" s="233"/>
      <c r="R141" s="236">
        <v>42370</v>
      </c>
      <c r="S141" s="236"/>
      <c r="T141" s="217">
        <v>1620</v>
      </c>
      <c r="U141" s="207" t="s">
        <v>1397</v>
      </c>
      <c r="V141" s="37" t="str">
        <f>IF(U141="","",IF(ISNA(VLOOKUP(LEFT(U141,3),NDCｴﾘｱ,3,0)),IF(MID(U141,3,1)="0",VLOOKUP(LEFT(U141,2),NDCｴﾘｱ,2,0),_xlfn.CONCAT(VLOOKUP(LEFT(U141,2),NDCｴﾘｱ,2,0),"*")),VLOOKUP(LEFT(U141,3),NDCｴﾘｱ,2,0)))</f>
        <v>日本史一般</v>
      </c>
      <c r="W141" s="223" t="str">
        <f>IF(X141="","",INDEX(収納場所内容ｴﾘｱ,MATCH(X141,ｻｲｽﾞ,0),2))</f>
        <v>Ｂ６
版</v>
      </c>
      <c r="X141" s="116" t="s">
        <v>1329</v>
      </c>
      <c r="Y141" s="105" t="s">
        <v>1396</v>
      </c>
      <c r="Z141" s="262"/>
      <c r="AA141" s="215" t="s">
        <v>1151</v>
      </c>
      <c r="AB141" s="117">
        <v>9784585230366</v>
      </c>
      <c r="AC141" s="232"/>
      <c r="AD141" s="118"/>
      <c r="AE141" s="237" t="str">
        <f>IF(AJ141="","",AJ141)</f>
        <v>中川 浩之</v>
      </c>
      <c r="AF141" s="238">
        <f>IF(AK141="","",AK141)</f>
        <v>43475</v>
      </c>
      <c r="AG141" s="238">
        <f>IF(AL141="","",AL141)</f>
        <v>43503</v>
      </c>
      <c r="AH141" s="62">
        <f>IF(AM141="","",AM141)</f>
        <v>43503</v>
      </c>
      <c r="AI141" s="139" t="s">
        <v>1251</v>
      </c>
      <c r="AJ141" s="239" t="s">
        <v>1744</v>
      </c>
      <c r="AK141" s="236">
        <v>43475</v>
      </c>
      <c r="AL141" s="236">
        <v>43503</v>
      </c>
      <c r="AM141" s="140">
        <v>43503</v>
      </c>
      <c r="AN141" s="239" t="s">
        <v>1853</v>
      </c>
      <c r="AO141" s="236">
        <v>43377</v>
      </c>
      <c r="AP141" s="236">
        <v>43405</v>
      </c>
      <c r="AQ141" s="140">
        <v>43405</v>
      </c>
      <c r="AR141" s="239"/>
      <c r="AS141" s="236"/>
      <c r="AT141" s="236"/>
      <c r="AU141" s="140"/>
      <c r="AV141" s="239"/>
      <c r="AW141" s="236"/>
      <c r="AX141" s="236"/>
      <c r="AY141" s="140"/>
    </row>
    <row r="142" spans="1:51" ht="95.25">
      <c r="A142" s="231" t="s">
        <v>651</v>
      </c>
      <c r="B142" s="232" t="s">
        <v>713</v>
      </c>
      <c r="C142" s="25" t="str">
        <f>IF(B142="","",INDEX(分野TBL,MATCH(B142,分野名称,0),1))</f>
        <v>60</v>
      </c>
      <c r="D142" s="25">
        <f>IF(E142="","",ROW())</f>
        <v>142</v>
      </c>
      <c r="E142" s="233" t="s">
        <v>3445</v>
      </c>
      <c r="F142" s="232"/>
      <c r="G142" s="233"/>
      <c r="H142" s="232"/>
      <c r="I142" s="234" t="s">
        <v>1940</v>
      </c>
      <c r="J142" s="234" t="s">
        <v>3446</v>
      </c>
      <c r="K142" s="234" t="s">
        <v>3447</v>
      </c>
      <c r="L142" s="233" t="s">
        <v>644</v>
      </c>
      <c r="M142" s="233"/>
      <c r="N142" s="232"/>
      <c r="O142" s="233" t="s">
        <v>1398</v>
      </c>
      <c r="P142" s="233"/>
      <c r="Q142" s="233"/>
      <c r="R142" s="236">
        <v>41913</v>
      </c>
      <c r="S142" s="236"/>
      <c r="T142" s="217">
        <v>1296</v>
      </c>
      <c r="U142" s="207" t="s">
        <v>1399</v>
      </c>
      <c r="V142" s="37" t="str">
        <f>IF(U142="","",IF(ISNA(VLOOKUP(LEFT(U142,3),NDCｴﾘｱ,3,0)),IF(MID(U142,3,1)="0",VLOOKUP(LEFT(U142,2),NDCｴﾘｱ,2,0),_xlfn.CONCAT(VLOOKUP(LEFT(U142,2),NDCｴﾘｱ,2,0),"*")),VLOOKUP(LEFT(U142,3),NDCｴﾘｱ,2,0)))</f>
        <v>日本史一般</v>
      </c>
      <c r="W142" s="223" t="str">
        <f>IF(X142="","",INDEX(収納場所内容ｴﾘｱ,MATCH(X142,ｻｲｽﾞ,0),2))</f>
        <v>Ｂ６
版</v>
      </c>
      <c r="X142" s="116" t="s">
        <v>1329</v>
      </c>
      <c r="Y142" s="105">
        <v>285</v>
      </c>
      <c r="Z142" s="262"/>
      <c r="AA142" s="215" t="s">
        <v>1151</v>
      </c>
      <c r="AB142" s="117">
        <v>9784797672893</v>
      </c>
      <c r="AC142" s="232"/>
      <c r="AD142" s="118"/>
      <c r="AE142" s="237" t="str">
        <f>IF(AJ142="","",AJ142)</f>
        <v>谷井 一彦</v>
      </c>
      <c r="AF142" s="238">
        <f>IF(AK142="","",AK142)</f>
        <v>43531</v>
      </c>
      <c r="AG142" s="238">
        <f>IF(AL142="","",AL142)</f>
        <v>43594</v>
      </c>
      <c r="AH142" s="62">
        <f>IF(AM142="","",AM142)</f>
        <v>43567</v>
      </c>
      <c r="AI142" s="139" t="s">
        <v>1252</v>
      </c>
      <c r="AJ142" s="239" t="s">
        <v>2808</v>
      </c>
      <c r="AK142" s="236">
        <v>43531</v>
      </c>
      <c r="AL142" s="236">
        <v>43594</v>
      </c>
      <c r="AM142" s="140">
        <v>43567</v>
      </c>
      <c r="AN142" s="239" t="s">
        <v>1744</v>
      </c>
      <c r="AO142" s="236">
        <v>43349</v>
      </c>
      <c r="AP142" s="236">
        <v>43377</v>
      </c>
      <c r="AQ142" s="140">
        <v>43377</v>
      </c>
      <c r="AR142" s="239"/>
      <c r="AS142" s="236"/>
      <c r="AT142" s="236"/>
      <c r="AU142" s="140"/>
      <c r="AV142" s="239"/>
      <c r="AW142" s="236"/>
      <c r="AX142" s="236"/>
      <c r="AY142" s="140"/>
    </row>
    <row r="143" spans="1:51" ht="147.75">
      <c r="A143" s="231" t="s">
        <v>2789</v>
      </c>
      <c r="B143" s="232" t="s">
        <v>2802</v>
      </c>
      <c r="C143" s="25" t="str">
        <f>IF(B143="","",INDEX(分野TBL,MATCH(B143,分野名称,0),1))</f>
        <v>60</v>
      </c>
      <c r="D143" s="25">
        <f>IF(E143="","",ROW())</f>
        <v>143</v>
      </c>
      <c r="E143" s="233" t="s">
        <v>2790</v>
      </c>
      <c r="F143" s="232"/>
      <c r="G143" s="233"/>
      <c r="H143" s="232"/>
      <c r="I143" s="234" t="s">
        <v>2791</v>
      </c>
      <c r="J143" s="234" t="s">
        <v>3516</v>
      </c>
      <c r="K143" s="234" t="s">
        <v>3517</v>
      </c>
      <c r="L143" s="233" t="s">
        <v>2792</v>
      </c>
      <c r="M143" s="233"/>
      <c r="N143" s="232"/>
      <c r="O143" s="233" t="s">
        <v>2793</v>
      </c>
      <c r="P143" s="233" t="s">
        <v>2794</v>
      </c>
      <c r="Q143" s="233">
        <v>517</v>
      </c>
      <c r="R143" s="236">
        <v>43378</v>
      </c>
      <c r="S143" s="236">
        <v>43466</v>
      </c>
      <c r="T143" s="215">
        <v>928</v>
      </c>
      <c r="U143" s="443">
        <v>302.10000000000002</v>
      </c>
      <c r="V143" s="37" t="str">
        <f>IF(U143="","",IF(ISNA(VLOOKUP(LEFT(U143,3),NDCｴﾘｱ,3,0)),IF(MID(U143,3,1)="0",VLOOKUP(LEFT(U143,2),NDCｴﾘｱ,2,0),_xlfn.CONCAT(VLOOKUP(LEFT(U143,2),NDCｴﾘｱ,2,0),"*")),VLOOKUP(LEFT(U143,3),NDCｴﾘｱ,2,0)))</f>
        <v>政治･経済･社会･文化事情</v>
      </c>
      <c r="W143" s="223" t="str">
        <f>IF(X143="","",INDEX(収納場所内容ｴﾘｱ,MATCH(X143,ｻｲｽﾞ,0),2))</f>
        <v>文庫
新書</v>
      </c>
      <c r="X143" s="116" t="s">
        <v>1873</v>
      </c>
      <c r="Y143" s="105" t="s">
        <v>2800</v>
      </c>
      <c r="Z143" s="450"/>
      <c r="AA143" s="215" t="s">
        <v>1336</v>
      </c>
      <c r="AB143" s="117">
        <v>9784344985186</v>
      </c>
      <c r="AC143" s="232"/>
      <c r="AD143" s="118"/>
      <c r="AE143" s="237" t="str">
        <f>IF(AJ143="","",AJ143)</f>
        <v/>
      </c>
      <c r="AF143" s="238" t="str">
        <f>IF(AK143="","",AK143)</f>
        <v/>
      </c>
      <c r="AG143" s="238" t="str">
        <f>IF(AL143="","",AL143)</f>
        <v/>
      </c>
      <c r="AH143" s="62" t="str">
        <f>IF(AM143="","",AM143)</f>
        <v/>
      </c>
      <c r="AI143" s="139"/>
      <c r="AJ143" s="239"/>
      <c r="AK143" s="236"/>
      <c r="AL143" s="236"/>
      <c r="AM143" s="140"/>
      <c r="AN143" s="239"/>
      <c r="AO143" s="236"/>
      <c r="AP143" s="236"/>
      <c r="AQ143" s="140"/>
      <c r="AR143" s="239"/>
      <c r="AS143" s="236"/>
      <c r="AT143" s="236"/>
      <c r="AU143" s="140"/>
      <c r="AV143" s="239"/>
      <c r="AW143" s="236"/>
      <c r="AX143" s="236"/>
      <c r="AY143" s="140"/>
    </row>
    <row r="144" spans="1:51" ht="74.25">
      <c r="A144" s="231" t="s">
        <v>183</v>
      </c>
      <c r="B144" s="232" t="s">
        <v>713</v>
      </c>
      <c r="C144" s="25" t="str">
        <f>IF(B144="","",INDEX(分野TBL,MATCH(B144,分野名称,0),1))</f>
        <v>60</v>
      </c>
      <c r="D144" s="25">
        <f>IF(E144="","",ROW())</f>
        <v>144</v>
      </c>
      <c r="E144" s="233" t="s">
        <v>853</v>
      </c>
      <c r="F144" s="232"/>
      <c r="G144" s="233" t="s">
        <v>484</v>
      </c>
      <c r="H144" s="232"/>
      <c r="I144" s="234"/>
      <c r="J144" s="234"/>
      <c r="K144" s="234" t="s">
        <v>1435</v>
      </c>
      <c r="L144" s="233" t="s">
        <v>954</v>
      </c>
      <c r="M144" s="233"/>
      <c r="N144" s="232"/>
      <c r="O144" s="233" t="s">
        <v>854</v>
      </c>
      <c r="P144" s="233"/>
      <c r="Q144" s="233"/>
      <c r="R144" s="236">
        <v>37843</v>
      </c>
      <c r="S144" s="236">
        <v>37863</v>
      </c>
      <c r="T144" s="215">
        <v>1500</v>
      </c>
      <c r="U144" s="207" t="s">
        <v>482</v>
      </c>
      <c r="V144" s="37" t="str">
        <f>IF(U144="","",IF(ISNA(VLOOKUP(LEFT(U144,3),NDCｴﾘｱ,3,0)),IF(MID(U144,3,1)="0",VLOOKUP(LEFT(U144,2),NDCｴﾘｱ,2,0),_xlfn.CONCAT(VLOOKUP(LEFT(U144,2),NDCｴﾘｱ,2,0),"*")),VLOOKUP(LEFT(U144,3),NDCｴﾘｱ,2,0)))</f>
        <v>政治･経済･社会･文化事情</v>
      </c>
      <c r="W144" s="223" t="str">
        <f>IF(X144="","",INDEX(収納場所内容ｴﾘｱ,MATCH(X144,ｻｲｽﾞ,0),2))</f>
        <v>Ｂ６
版</v>
      </c>
      <c r="X144" s="116" t="s">
        <v>1329</v>
      </c>
      <c r="Y144" s="105" t="s">
        <v>88</v>
      </c>
      <c r="Z144" s="262">
        <v>13.5</v>
      </c>
      <c r="AA144" s="215">
        <v>19.5</v>
      </c>
      <c r="AB144" s="117">
        <v>9784413034227</v>
      </c>
      <c r="AC144" s="232"/>
      <c r="AD144" s="118"/>
      <c r="AE144" s="237" t="str">
        <f>IF(AJ144="","",AJ144)</f>
        <v/>
      </c>
      <c r="AF144" s="238" t="str">
        <f>IF(AK144="","",AK144)</f>
        <v/>
      </c>
      <c r="AG144" s="238" t="str">
        <f>IF(AL144="","",AL144)</f>
        <v/>
      </c>
      <c r="AH144" s="62" t="str">
        <f>IF(AM144="","",AM144)</f>
        <v/>
      </c>
      <c r="AI144" s="139" t="s">
        <v>138</v>
      </c>
      <c r="AJ144" s="239"/>
      <c r="AK144" s="236"/>
      <c r="AL144" s="236"/>
      <c r="AM144" s="140"/>
      <c r="AN144" s="239"/>
      <c r="AO144" s="236"/>
      <c r="AP144" s="236"/>
      <c r="AQ144" s="140"/>
      <c r="AR144" s="239"/>
      <c r="AS144" s="236"/>
      <c r="AT144" s="236"/>
      <c r="AU144" s="140"/>
      <c r="AV144" s="239"/>
      <c r="AW144" s="236"/>
      <c r="AX144" s="236"/>
      <c r="AY144" s="140"/>
    </row>
    <row r="145" spans="1:51" ht="74.25">
      <c r="A145" s="231" t="s">
        <v>7</v>
      </c>
      <c r="B145" s="232" t="s">
        <v>713</v>
      </c>
      <c r="C145" s="25" t="str">
        <f>IF(B145="","",INDEX(分野TBL,MATCH(B145,分野名称,0),1))</f>
        <v>60</v>
      </c>
      <c r="D145" s="25">
        <f>IF(E145="","",ROW())</f>
        <v>145</v>
      </c>
      <c r="E145" s="233" t="s">
        <v>10</v>
      </c>
      <c r="F145" s="232"/>
      <c r="G145" s="233"/>
      <c r="H145" s="232"/>
      <c r="I145" s="234"/>
      <c r="J145" s="234"/>
      <c r="K145" s="234" t="s">
        <v>1386</v>
      </c>
      <c r="L145" s="233" t="s">
        <v>1256</v>
      </c>
      <c r="M145" s="233"/>
      <c r="N145" s="232"/>
      <c r="O145" s="233" t="s">
        <v>5</v>
      </c>
      <c r="P145" s="233" t="s">
        <v>1385</v>
      </c>
      <c r="Q145" s="233"/>
      <c r="R145" s="236">
        <v>42767</v>
      </c>
      <c r="S145" s="236"/>
      <c r="T145" s="215"/>
      <c r="U145" s="108" t="s">
        <v>482</v>
      </c>
      <c r="V145" s="37" t="str">
        <f>IF(U145="","",IF(ISNA(VLOOKUP(LEFT(U145,3),NDCｴﾘｱ,3,0)),IF(MID(U145,3,1)="0",VLOOKUP(LEFT(U145,2),NDCｴﾘｱ,2,0),_xlfn.CONCAT(VLOOKUP(LEFT(U145,2),NDCｴﾘｱ,2,0),"*")),VLOOKUP(LEFT(U145,3),NDCｴﾘｱ,2,0)))</f>
        <v>政治･経済･社会･文化事情</v>
      </c>
      <c r="W145" s="223" t="str">
        <f>IF(X145="","",INDEX(収納場所内容ｴﾘｱ,MATCH(X145,ｻｲｽﾞ,0),2))</f>
        <v>文庫
新書</v>
      </c>
      <c r="X145" s="116" t="s">
        <v>1332</v>
      </c>
      <c r="Y145" s="105" t="s">
        <v>24</v>
      </c>
      <c r="Z145" s="262"/>
      <c r="AA145" s="215" t="s">
        <v>539</v>
      </c>
      <c r="AB145" s="117">
        <v>9784062729642</v>
      </c>
      <c r="AC145" s="232"/>
      <c r="AD145" s="118"/>
      <c r="AE145" s="237" t="str">
        <f>IF(AJ145="","",AJ145)</f>
        <v>井上 哲夫</v>
      </c>
      <c r="AF145" s="238">
        <f>IF(AK145="","",AK145)</f>
        <v>43440</v>
      </c>
      <c r="AG145" s="238">
        <f>IF(AL145="","",AL145)</f>
        <v>43475</v>
      </c>
      <c r="AH145" s="62">
        <f>IF(AM145="","",AM145)</f>
        <v>43503</v>
      </c>
      <c r="AI145" s="139" t="s">
        <v>588</v>
      </c>
      <c r="AJ145" s="239" t="s">
        <v>3559</v>
      </c>
      <c r="AK145" s="236">
        <v>43440</v>
      </c>
      <c r="AL145" s="236">
        <v>43475</v>
      </c>
      <c r="AM145" s="140">
        <v>43503</v>
      </c>
      <c r="AN145" s="239" t="s">
        <v>1744</v>
      </c>
      <c r="AO145" s="236">
        <v>43227</v>
      </c>
      <c r="AP145" s="236">
        <v>43289</v>
      </c>
      <c r="AQ145" s="140">
        <v>43289</v>
      </c>
      <c r="AR145" s="239" t="s">
        <v>777</v>
      </c>
      <c r="AS145" s="236">
        <v>43041</v>
      </c>
      <c r="AT145" s="236">
        <v>43076</v>
      </c>
      <c r="AU145" s="140">
        <v>43237</v>
      </c>
      <c r="AV145" s="239"/>
      <c r="AW145" s="236"/>
      <c r="AX145" s="236"/>
      <c r="AY145" s="140"/>
    </row>
    <row r="146" spans="1:51" ht="158.25">
      <c r="A146" s="231" t="s">
        <v>2040</v>
      </c>
      <c r="B146" s="232" t="s">
        <v>713</v>
      </c>
      <c r="C146" s="25" t="str">
        <f>IF(B146="","",INDEX(分野TBL,MATCH(B146,分野名称,0),1))</f>
        <v>60</v>
      </c>
      <c r="D146" s="25">
        <f>IF(E146="","",ROW())</f>
        <v>146</v>
      </c>
      <c r="E146" s="427" t="s">
        <v>2041</v>
      </c>
      <c r="F146" s="232"/>
      <c r="G146" s="233"/>
      <c r="H146" s="232"/>
      <c r="I146" s="234" t="s">
        <v>3453</v>
      </c>
      <c r="J146" s="234" t="s">
        <v>2046</v>
      </c>
      <c r="K146" s="234" t="s">
        <v>3349</v>
      </c>
      <c r="L146" s="233" t="s">
        <v>2042</v>
      </c>
      <c r="M146" s="233"/>
      <c r="N146" s="232"/>
      <c r="O146" s="233" t="s">
        <v>5</v>
      </c>
      <c r="P146" s="282" t="s">
        <v>2043</v>
      </c>
      <c r="Q146" s="233" t="s">
        <v>2044</v>
      </c>
      <c r="R146" s="236">
        <v>43027</v>
      </c>
      <c r="S146" s="236">
        <v>43088</v>
      </c>
      <c r="T146" s="215">
        <v>928</v>
      </c>
      <c r="U146" s="108" t="s">
        <v>482</v>
      </c>
      <c r="V146" s="37" t="str">
        <f>IF(U146="","",IF(ISNA(VLOOKUP(LEFT(U146,3),NDCｴﾘｱ,3,0)),IF(MID(U146,3,1)="0",VLOOKUP(LEFT(U146,2),NDCｴﾘｱ,2,0),_xlfn.CONCAT(VLOOKUP(LEFT(U146,2),NDCｴﾘｱ,2,0),"*")),VLOOKUP(LEFT(U146,3),NDCｴﾘｱ,2,0)))</f>
        <v>政治･経済･社会･文化事情</v>
      </c>
      <c r="W146" s="223" t="str">
        <f>IF(X146="","",INDEX(収納場所内容ｴﾘｱ,MATCH(X146,ｻｲｽﾞ,0),2))</f>
        <v>文庫
新書</v>
      </c>
      <c r="X146" s="116" t="s">
        <v>1332</v>
      </c>
      <c r="Y146" s="105" t="s">
        <v>2045</v>
      </c>
      <c r="Z146" s="262"/>
      <c r="AA146" s="215" t="s">
        <v>539</v>
      </c>
      <c r="AB146" s="117">
        <v>9784062915069</v>
      </c>
      <c r="AC146" s="232"/>
      <c r="AD146" s="118"/>
      <c r="AE146" s="237" t="str">
        <f>IF(AJ146="","",AJ146)</f>
        <v/>
      </c>
      <c r="AF146" s="238" t="str">
        <f>IF(AK146="","",AK146)</f>
        <v/>
      </c>
      <c r="AG146" s="238" t="str">
        <f>IF(AL146="","",AL146)</f>
        <v/>
      </c>
      <c r="AH146" s="62" t="str">
        <f>IF(AM146="","",AM146)</f>
        <v/>
      </c>
      <c r="AI146" s="139"/>
      <c r="AJ146" s="239"/>
      <c r="AK146" s="236"/>
      <c r="AL146" s="236"/>
      <c r="AM146" s="140"/>
      <c r="AN146" s="239"/>
      <c r="AO146" s="236"/>
      <c r="AP146" s="236"/>
      <c r="AQ146" s="140"/>
      <c r="AR146" s="239"/>
      <c r="AS146" s="236"/>
      <c r="AT146" s="236"/>
      <c r="AU146" s="140"/>
      <c r="AV146" s="239"/>
      <c r="AW146" s="236"/>
      <c r="AX146" s="236"/>
      <c r="AY146" s="140"/>
    </row>
    <row r="147" spans="1:51" ht="179.25">
      <c r="A147" s="231" t="s">
        <v>3119</v>
      </c>
      <c r="B147" s="232" t="s">
        <v>1506</v>
      </c>
      <c r="C147" s="25" t="str">
        <f>IF(B147="","",INDEX(分野TBL,MATCH(B147,分野名称,0),1))</f>
        <v>60</v>
      </c>
      <c r="D147" s="25">
        <f>IF(E147="","",ROW())</f>
        <v>147</v>
      </c>
      <c r="E147" s="233" t="s">
        <v>2973</v>
      </c>
      <c r="F147" s="232"/>
      <c r="G147" s="233"/>
      <c r="H147" s="232"/>
      <c r="I147" s="234" t="s">
        <v>3034</v>
      </c>
      <c r="J147" s="234" t="s">
        <v>3552</v>
      </c>
      <c r="K147" s="234" t="s">
        <v>3553</v>
      </c>
      <c r="L147" s="233" t="s">
        <v>3077</v>
      </c>
      <c r="M147" s="233"/>
      <c r="N147" s="232"/>
      <c r="O147" s="106" t="s">
        <v>2983</v>
      </c>
      <c r="P147" s="235" t="s">
        <v>2982</v>
      </c>
      <c r="Q147" s="233">
        <v>595</v>
      </c>
      <c r="R147" s="236">
        <v>43696</v>
      </c>
      <c r="S147" s="434">
        <v>43697</v>
      </c>
      <c r="T147" s="215">
        <v>918</v>
      </c>
      <c r="U147" s="207" t="s">
        <v>3033</v>
      </c>
      <c r="V147" s="37" t="str">
        <f>IF(U147="","",IF(ISNA(VLOOKUP(LEFT(U147,3),NDCｴﾘｱ,3,0)),IF(MID(U147,3,1)="0",VLOOKUP(LEFT(U147,2),NDCｴﾘｱ,2,0),_xlfn.CONCAT(VLOOKUP(LEFT(U147,2),NDCｴﾘｱ,2,0),"*")),VLOOKUP(LEFT(U147,3),NDCｴﾘｱ,2,0)))</f>
        <v>政治･経済･社会･文化事情</v>
      </c>
      <c r="W147" s="223" t="str">
        <f>IF(X147="","",INDEX(収納場所内容ｴﾘｱ,MATCH(X147,ｻｲｽﾞ,0),2))</f>
        <v>文庫
新書</v>
      </c>
      <c r="X147" s="116" t="s">
        <v>2992</v>
      </c>
      <c r="Y147" s="105" t="s">
        <v>3032</v>
      </c>
      <c r="Z147" s="262"/>
      <c r="AA147" s="215" t="s">
        <v>2985</v>
      </c>
      <c r="AB147" s="117">
        <v>9784140885956</v>
      </c>
      <c r="AC147" s="232"/>
      <c r="AD147" s="118"/>
      <c r="AE147" s="237" t="str">
        <f>IF(AJ147="","",AJ147)</f>
        <v>村松 紀民夫</v>
      </c>
      <c r="AF147" s="238">
        <f>IF(AK147="","",AK147)</f>
        <v>43713</v>
      </c>
      <c r="AG147" s="238" t="str">
        <f>IF(AL147="","",AL147)</f>
        <v>？</v>
      </c>
      <c r="AH147" s="62" t="str">
        <f>IF(AM147="","",AM147)</f>
        <v/>
      </c>
      <c r="AI147" s="139"/>
      <c r="AJ147" s="239" t="s">
        <v>3556</v>
      </c>
      <c r="AK147" s="236">
        <v>43713</v>
      </c>
      <c r="AL147" s="236" t="s">
        <v>3557</v>
      </c>
      <c r="AM147" s="140"/>
      <c r="AN147" s="239"/>
      <c r="AO147" s="236"/>
      <c r="AP147" s="236"/>
      <c r="AQ147" s="140"/>
      <c r="AR147" s="239"/>
      <c r="AS147" s="236"/>
      <c r="AT147" s="236"/>
      <c r="AU147" s="140"/>
      <c r="AV147" s="239"/>
      <c r="AW147" s="236"/>
      <c r="AX147" s="236"/>
      <c r="AY147" s="140"/>
    </row>
    <row r="148" spans="1:51" ht="189.75">
      <c r="A148" s="231" t="s">
        <v>3372</v>
      </c>
      <c r="B148" s="232" t="s">
        <v>1506</v>
      </c>
      <c r="C148" s="25" t="str">
        <f>IF(B148="","",INDEX(分野TBL,MATCH(B148,分野名称,0),1))</f>
        <v>60</v>
      </c>
      <c r="D148" s="25">
        <f>IF(E148="","",ROW())</f>
        <v>148</v>
      </c>
      <c r="E148" s="106" t="s">
        <v>2975</v>
      </c>
      <c r="F148" s="232"/>
      <c r="G148" s="233" t="s">
        <v>2976</v>
      </c>
      <c r="H148" s="232"/>
      <c r="I148" s="234"/>
      <c r="J148" s="234" t="s">
        <v>3554</v>
      </c>
      <c r="K148" s="234" t="s">
        <v>3360</v>
      </c>
      <c r="L148" s="233" t="s">
        <v>3078</v>
      </c>
      <c r="M148" s="233"/>
      <c r="N148" s="232"/>
      <c r="O148" s="233" t="s">
        <v>3035</v>
      </c>
      <c r="P148" s="235"/>
      <c r="Q148" s="233"/>
      <c r="R148" s="236">
        <v>43665</v>
      </c>
      <c r="S148" s="434">
        <v>43697</v>
      </c>
      <c r="T148" s="217">
        <v>1620</v>
      </c>
      <c r="U148" s="207" t="s">
        <v>3033</v>
      </c>
      <c r="V148" s="37" t="str">
        <f>IF(U148="","",IF(ISNA(VLOOKUP(LEFT(U148,3),NDCｴﾘｱ,3,0)),IF(MID(U148,3,1)="0",VLOOKUP(LEFT(U148,2),NDCｴﾘｱ,2,0),_xlfn.CONCAT(VLOOKUP(LEFT(U148,2),NDCｴﾘｱ,2,0),"*")),VLOOKUP(LEFT(U148,3),NDCｴﾘｱ,2,0)))</f>
        <v>政治･経済･社会･文化事情</v>
      </c>
      <c r="W148" s="223" t="str">
        <f>IF(X148="","",INDEX(収納場所内容ｴﾘｱ,MATCH(X148,ｻｲｽﾞ,0),2))</f>
        <v>Ｂ６
版</v>
      </c>
      <c r="X148" s="116" t="s">
        <v>2981</v>
      </c>
      <c r="Y148" s="105" t="s">
        <v>3036</v>
      </c>
      <c r="Z148" s="262"/>
      <c r="AA148" s="215" t="s">
        <v>2980</v>
      </c>
      <c r="AB148" s="117">
        <v>9784198648831</v>
      </c>
      <c r="AC148" s="232"/>
      <c r="AD148" s="118"/>
      <c r="AE148" s="237" t="str">
        <f>IF(AJ148="","",AJ148)</f>
        <v>村松 紀民夫</v>
      </c>
      <c r="AF148" s="238">
        <f>IF(AK148="","",AK148)</f>
        <v>43713</v>
      </c>
      <c r="AG148" s="238" t="str">
        <f>IF(AL148="","",AL148)</f>
        <v>？</v>
      </c>
      <c r="AH148" s="62">
        <f>IF(AM148="","",AM148)</f>
        <v>43776</v>
      </c>
      <c r="AI148" s="139"/>
      <c r="AJ148" s="239" t="s">
        <v>3556</v>
      </c>
      <c r="AK148" s="236">
        <v>43713</v>
      </c>
      <c r="AL148" s="236" t="s">
        <v>3557</v>
      </c>
      <c r="AM148" s="140">
        <v>43776</v>
      </c>
      <c r="AN148" s="239"/>
      <c r="AO148" s="236"/>
      <c r="AP148" s="236"/>
      <c r="AQ148" s="140"/>
      <c r="AR148" s="239"/>
      <c r="AS148" s="236"/>
      <c r="AT148" s="236"/>
      <c r="AU148" s="140"/>
      <c r="AV148" s="239"/>
      <c r="AW148" s="236"/>
      <c r="AX148" s="236"/>
      <c r="AY148" s="140"/>
    </row>
    <row r="149" spans="1:51" ht="147">
      <c r="A149" s="231" t="s">
        <v>2873</v>
      </c>
      <c r="B149" s="232" t="s">
        <v>1506</v>
      </c>
      <c r="C149" s="25" t="str">
        <f>IF(B149="","",INDEX(分野TBL,MATCH(B149,分野名称,0),1))</f>
        <v>60</v>
      </c>
      <c r="D149" s="25">
        <f>IF(E149="","",ROW())</f>
        <v>149</v>
      </c>
      <c r="E149" s="233" t="s">
        <v>1909</v>
      </c>
      <c r="F149" s="232"/>
      <c r="G149" s="233" t="s">
        <v>1957</v>
      </c>
      <c r="H149" s="232"/>
      <c r="I149" s="234" t="s">
        <v>3470</v>
      </c>
      <c r="J149" s="234" t="s">
        <v>3471</v>
      </c>
      <c r="K149" s="234" t="s">
        <v>3472</v>
      </c>
      <c r="L149" s="233" t="s">
        <v>1910</v>
      </c>
      <c r="M149" s="233"/>
      <c r="N149" s="232"/>
      <c r="O149" s="233" t="s">
        <v>1988</v>
      </c>
      <c r="P149" s="233" t="s">
        <v>1956</v>
      </c>
      <c r="Q149" s="233"/>
      <c r="R149" s="236">
        <v>43070</v>
      </c>
      <c r="S149" s="236"/>
      <c r="T149" s="215">
        <v>993</v>
      </c>
      <c r="U149" s="444">
        <v>302.22699999999998</v>
      </c>
      <c r="V149" s="37" t="str">
        <f>IF(U149="","",IF(ISNA(VLOOKUP(LEFT(U149,3),NDCｴﾘｱ,3,0)),IF(MID(U149,3,1)="0",VLOOKUP(LEFT(U149,2),NDCｴﾘｱ,2,0),_xlfn.CONCAT(VLOOKUP(LEFT(U149,2),NDCｴﾘｱ,2,0),"*")),VLOOKUP(LEFT(U149,3),NDCｴﾘｱ,2,0)))</f>
        <v>政治･経済･社会･文化事情</v>
      </c>
      <c r="W149" s="223" t="str">
        <f>IF(X149="","",INDEX(収納場所内容ｴﾘｱ,MATCH(X149,ｻｲｽﾞ,0),2))</f>
        <v>文庫
新書</v>
      </c>
      <c r="X149" s="446" t="s">
        <v>2030</v>
      </c>
      <c r="Y149" s="105" t="s">
        <v>1958</v>
      </c>
      <c r="Z149" s="262"/>
      <c r="AA149" s="215" t="s">
        <v>1336</v>
      </c>
      <c r="AB149" s="117">
        <v>9784898317709</v>
      </c>
      <c r="AC149" s="232"/>
      <c r="AD149" s="118"/>
      <c r="AE149" s="237" t="str">
        <f>IF(AJ149="","",AJ149)</f>
        <v>井上哲夫</v>
      </c>
      <c r="AF149" s="238">
        <f>IF(AK149="","",AK149)</f>
        <v>43440</v>
      </c>
      <c r="AG149" s="238">
        <f>IF(AL149="","",AL149)</f>
        <v>43475</v>
      </c>
      <c r="AH149" s="62">
        <f>IF(AM149="","",AM149)</f>
        <v>43503</v>
      </c>
      <c r="AI149" s="139"/>
      <c r="AJ149" s="239" t="s">
        <v>1853</v>
      </c>
      <c r="AK149" s="236">
        <v>43440</v>
      </c>
      <c r="AL149" s="236">
        <v>43475</v>
      </c>
      <c r="AM149" s="140">
        <v>43503</v>
      </c>
      <c r="AN149" s="239" t="s">
        <v>2776</v>
      </c>
      <c r="AO149" s="236">
        <v>43349</v>
      </c>
      <c r="AP149" s="236">
        <v>43377</v>
      </c>
      <c r="AQ149" s="140">
        <v>43405</v>
      </c>
      <c r="AR149" s="239"/>
      <c r="AS149" s="236"/>
      <c r="AT149" s="236"/>
      <c r="AU149" s="140"/>
      <c r="AV149" s="239"/>
      <c r="AW149" s="236"/>
      <c r="AX149" s="236"/>
      <c r="AY149" s="140"/>
    </row>
    <row r="150" spans="1:51" ht="116.25">
      <c r="A150" s="231" t="s">
        <v>262</v>
      </c>
      <c r="B150" s="232" t="s">
        <v>713</v>
      </c>
      <c r="C150" s="25" t="str">
        <f>IF(B150="","",INDEX(分野TBL,MATCH(B150,分野名称,0),1))</f>
        <v>60</v>
      </c>
      <c r="D150" s="25">
        <f>IF(E150="","",ROW())</f>
        <v>150</v>
      </c>
      <c r="E150" s="106" t="s">
        <v>1102</v>
      </c>
      <c r="F150" s="232"/>
      <c r="G150" s="233" t="s">
        <v>1137</v>
      </c>
      <c r="H150" s="232"/>
      <c r="I150" s="234" t="s">
        <v>705</v>
      </c>
      <c r="J150" s="234" t="s">
        <v>3381</v>
      </c>
      <c r="K150" s="234"/>
      <c r="L150" s="233" t="s">
        <v>1103</v>
      </c>
      <c r="M150" s="233"/>
      <c r="N150" s="232"/>
      <c r="O150" s="233" t="s">
        <v>1067</v>
      </c>
      <c r="P150" s="233"/>
      <c r="Q150" s="233"/>
      <c r="R150" s="236">
        <v>36612</v>
      </c>
      <c r="S150" s="236">
        <v>36612</v>
      </c>
      <c r="T150" s="215">
        <v>1500</v>
      </c>
      <c r="U150" s="207" t="s">
        <v>783</v>
      </c>
      <c r="V150" s="37" t="str">
        <f>IF(U150="","",IF(ISNA(VLOOKUP(LEFT(U150,3),NDCｴﾘｱ,3,0)),IF(MID(U150,3,1)="0",VLOOKUP(LEFT(U150,2),NDCｴﾘｱ,2,0),_xlfn.CONCAT(VLOOKUP(LEFT(U150,2),NDCｴﾘｱ,2,0),"*")),VLOOKUP(LEFT(U150,3),NDCｴﾘｱ,2,0)))</f>
        <v>社会科学論文･評論･講演集</v>
      </c>
      <c r="W150" s="223" t="str">
        <f>IF(X150="","",INDEX(収納場所内容ｴﾘｱ,MATCH(X150,ｻｲｽﾞ,0),2))</f>
        <v>Ｂ６
版</v>
      </c>
      <c r="X150" s="116" t="s">
        <v>1329</v>
      </c>
      <c r="Y150" s="105" t="s">
        <v>739</v>
      </c>
      <c r="Z150" s="262"/>
      <c r="AA150" s="215" t="s">
        <v>93</v>
      </c>
      <c r="AB150" s="117">
        <v>9784062101325</v>
      </c>
      <c r="AC150" s="232"/>
      <c r="AD150" s="118"/>
      <c r="AE150" s="237" t="str">
        <f>IF(AJ150="","",AJ150)</f>
        <v/>
      </c>
      <c r="AF150" s="238" t="str">
        <f>IF(AK150="","",AK150)</f>
        <v/>
      </c>
      <c r="AG150" s="238" t="str">
        <f>IF(AL150="","",AL150)</f>
        <v/>
      </c>
      <c r="AH150" s="62" t="str">
        <f>IF(AM150="","",AM150)</f>
        <v/>
      </c>
      <c r="AI150" s="139" t="s">
        <v>178</v>
      </c>
      <c r="AJ150" s="239"/>
      <c r="AK150" s="236"/>
      <c r="AL150" s="236"/>
      <c r="AM150" s="140"/>
      <c r="AN150" s="239"/>
      <c r="AO150" s="236"/>
      <c r="AP150" s="236"/>
      <c r="AQ150" s="140"/>
      <c r="AR150" s="239"/>
      <c r="AS150" s="236"/>
      <c r="AT150" s="236"/>
      <c r="AU150" s="140"/>
      <c r="AV150" s="239"/>
      <c r="AW150" s="236"/>
      <c r="AX150" s="236"/>
      <c r="AY150" s="140"/>
    </row>
    <row r="151" spans="1:51" ht="54.75">
      <c r="A151" s="231" t="s">
        <v>393</v>
      </c>
      <c r="B151" s="232" t="s">
        <v>713</v>
      </c>
      <c r="C151" s="25" t="str">
        <f>IF(B151="","",INDEX(分野TBL,MATCH(B151,分野名称,0),1))</f>
        <v>60</v>
      </c>
      <c r="D151" s="25">
        <f>IF(E151="","",ROW())</f>
        <v>151</v>
      </c>
      <c r="E151" s="233" t="s">
        <v>945</v>
      </c>
      <c r="F151" s="232"/>
      <c r="G151" s="233"/>
      <c r="H151" s="232"/>
      <c r="I151" s="234"/>
      <c r="J151" s="234" t="s">
        <v>3397</v>
      </c>
      <c r="K151" s="234"/>
      <c r="L151" s="233" t="s">
        <v>3057</v>
      </c>
      <c r="M151" s="233" t="s">
        <v>875</v>
      </c>
      <c r="N151" s="232" t="s">
        <v>874</v>
      </c>
      <c r="O151" s="233" t="s">
        <v>876</v>
      </c>
      <c r="P151" s="233"/>
      <c r="Q151" s="233"/>
      <c r="R151" s="236">
        <v>41289</v>
      </c>
      <c r="S151" s="236">
        <v>41456</v>
      </c>
      <c r="T151" s="215">
        <v>2200</v>
      </c>
      <c r="U151" s="207" t="s">
        <v>783</v>
      </c>
      <c r="V151" s="37" t="str">
        <f>IF(U151="","",IF(ISNA(VLOOKUP(LEFT(U151,3),NDCｴﾘｱ,3,0)),IF(MID(U151,3,1)="0",VLOOKUP(LEFT(U151,2),NDCｴﾘｱ,2,0),_xlfn.CONCAT(VLOOKUP(LEFT(U151,2),NDCｴﾘｱ,2,0),"*")),VLOOKUP(LEFT(U151,3),NDCｴﾘｱ,2,0)))</f>
        <v>社会科学論文･評論･講演集</v>
      </c>
      <c r="W151" s="223" t="str">
        <f>IF(X151="","",INDEX(収納場所内容ｴﾘｱ,MATCH(X151,ｻｲｽﾞ,0),2))</f>
        <v>Ａ５
版</v>
      </c>
      <c r="X151" s="116" t="s">
        <v>1502</v>
      </c>
      <c r="Y151" s="105" t="s">
        <v>784</v>
      </c>
      <c r="Z151" s="262"/>
      <c r="AA151" s="215" t="s">
        <v>1149</v>
      </c>
      <c r="AB151" s="117">
        <v>9784822249410</v>
      </c>
      <c r="AC151" s="232"/>
      <c r="AD151" s="118"/>
      <c r="AE151" s="237" t="str">
        <f>IF(AJ151="","",AJ151)</f>
        <v/>
      </c>
      <c r="AF151" s="238" t="str">
        <f>IF(AK151="","",AK151)</f>
        <v/>
      </c>
      <c r="AG151" s="238" t="str">
        <f>IF(AL151="","",AL151)</f>
        <v/>
      </c>
      <c r="AH151" s="62" t="str">
        <f>IF(AM151="","",AM151)</f>
        <v/>
      </c>
      <c r="AI151" s="139" t="s">
        <v>158</v>
      </c>
      <c r="AJ151" s="239"/>
      <c r="AK151" s="236"/>
      <c r="AL151" s="236"/>
      <c r="AM151" s="140"/>
      <c r="AN151" s="239"/>
      <c r="AO151" s="236"/>
      <c r="AP151" s="236"/>
      <c r="AQ151" s="140"/>
      <c r="AR151" s="239"/>
      <c r="AS151" s="236"/>
      <c r="AT151" s="236"/>
      <c r="AU151" s="140"/>
      <c r="AV151" s="239"/>
      <c r="AW151" s="236"/>
      <c r="AX151" s="236"/>
      <c r="AY151" s="140"/>
    </row>
    <row r="152" spans="1:51" ht="158.25">
      <c r="A152" s="231" t="s">
        <v>1230</v>
      </c>
      <c r="B152" s="232" t="s">
        <v>713</v>
      </c>
      <c r="C152" s="25" t="str">
        <f>IF(B152="","",INDEX(分野TBL,MATCH(B152,分野名称,0),1))</f>
        <v>60</v>
      </c>
      <c r="D152" s="25">
        <f>IF(E152="","",ROW())</f>
        <v>152</v>
      </c>
      <c r="E152" s="233" t="s">
        <v>1207</v>
      </c>
      <c r="F152" s="232"/>
      <c r="G152" s="233"/>
      <c r="H152" s="232"/>
      <c r="I152" s="234"/>
      <c r="J152" s="234" t="s">
        <v>3461</v>
      </c>
      <c r="K152" s="234" t="s">
        <v>3351</v>
      </c>
      <c r="L152" s="233" t="s">
        <v>1177</v>
      </c>
      <c r="M152" s="233"/>
      <c r="N152" s="232"/>
      <c r="O152" s="233" t="s">
        <v>1214</v>
      </c>
      <c r="P152" s="233" t="s">
        <v>1191</v>
      </c>
      <c r="Q152" s="233" t="s">
        <v>1192</v>
      </c>
      <c r="R152" s="236">
        <v>42397</v>
      </c>
      <c r="S152" s="236"/>
      <c r="T152" s="215">
        <v>529</v>
      </c>
      <c r="U152" s="207" t="s">
        <v>783</v>
      </c>
      <c r="V152" s="37" t="str">
        <f>IF(U152="","",IF(ISNA(VLOOKUP(LEFT(U152,3),NDCｴﾘｱ,3,0)),IF(MID(U152,3,1)="0",VLOOKUP(LEFT(U152,2),NDCｴﾘｱ,2,0),_xlfn.CONCAT(VLOOKUP(LEFT(U152,2),NDCｴﾘｱ,2,0),"*")),VLOOKUP(LEFT(U152,3),NDCｴﾘｱ,2,0)))</f>
        <v>社会科学論文･評論･講演集</v>
      </c>
      <c r="W152" s="223" t="str">
        <f>IF(X152="","",INDEX(収納場所内容ｴﾘｱ,MATCH(X152,ｻｲｽﾞ,0),2))</f>
        <v>Ｂ６
版</v>
      </c>
      <c r="X152" s="116" t="s">
        <v>1497</v>
      </c>
      <c r="Y152" s="105" t="s">
        <v>491</v>
      </c>
      <c r="Z152" s="262"/>
      <c r="AA152" s="215" t="s">
        <v>1151</v>
      </c>
      <c r="AB152" s="117">
        <v>9784104231096</v>
      </c>
      <c r="AC152" s="232"/>
      <c r="AD152" s="118"/>
      <c r="AE152" s="237" t="str">
        <f>IF(AJ152="","",AJ152)</f>
        <v/>
      </c>
      <c r="AF152" s="238" t="str">
        <f>IF(AK152="","",AK152)</f>
        <v/>
      </c>
      <c r="AG152" s="238" t="str">
        <f>IF(AL152="","",AL152)</f>
        <v/>
      </c>
      <c r="AH152" s="62" t="str">
        <f>IF(AM152="","",AM152)</f>
        <v/>
      </c>
      <c r="AI152" s="139" t="s">
        <v>187</v>
      </c>
      <c r="AJ152" s="239"/>
      <c r="AK152" s="236"/>
      <c r="AL152" s="236"/>
      <c r="AM152" s="140"/>
      <c r="AN152" s="239"/>
      <c r="AO152" s="236"/>
      <c r="AP152" s="236"/>
      <c r="AQ152" s="140"/>
      <c r="AR152" s="239"/>
      <c r="AS152" s="236"/>
      <c r="AT152" s="236"/>
      <c r="AU152" s="140"/>
      <c r="AV152" s="239"/>
      <c r="AW152" s="236"/>
      <c r="AX152" s="236"/>
      <c r="AY152" s="140"/>
    </row>
    <row r="153" spans="1:51" ht="168">
      <c r="A153" s="231" t="s">
        <v>2009</v>
      </c>
      <c r="B153" s="232" t="s">
        <v>1506</v>
      </c>
      <c r="C153" s="25" t="str">
        <f>IF(B153="","",INDEX(分野TBL,MATCH(B153,分野名称,0),1))</f>
        <v>60</v>
      </c>
      <c r="D153" s="25">
        <f>IF(E153="","",ROW())</f>
        <v>153</v>
      </c>
      <c r="E153" s="233" t="s">
        <v>1912</v>
      </c>
      <c r="F153" s="232"/>
      <c r="G153" s="234" t="s">
        <v>1913</v>
      </c>
      <c r="H153" s="232"/>
      <c r="I153" s="234" t="s">
        <v>3473</v>
      </c>
      <c r="J153" s="234" t="s">
        <v>3474</v>
      </c>
      <c r="K153" s="234" t="s">
        <v>3475</v>
      </c>
      <c r="L153" s="233" t="s">
        <v>1914</v>
      </c>
      <c r="M153" s="233"/>
      <c r="N153" s="232"/>
      <c r="O153" s="233" t="s">
        <v>1915</v>
      </c>
      <c r="P153" s="233"/>
      <c r="Q153" s="233"/>
      <c r="R153" s="236">
        <v>43101</v>
      </c>
      <c r="S153" s="236"/>
      <c r="T153" s="215">
        <v>2379</v>
      </c>
      <c r="U153" s="207" t="s">
        <v>1962</v>
      </c>
      <c r="V153" s="37" t="str">
        <f>IF(U153="","",IF(ISNA(VLOOKUP(LEFT(U153,3),NDCｴﾘｱ,3,0)),IF(MID(U153,3,1)="0",VLOOKUP(LEFT(U153,2),NDCｴﾘｱ,2,0),_xlfn.CONCAT(VLOOKUP(LEFT(U153,2),NDCｴﾘｱ,2,0),"*")),VLOOKUP(LEFT(U153,3),NDCｴﾘｱ,2,0)))</f>
        <v>社会科学論文･評論･講演集</v>
      </c>
      <c r="W153" s="223" t="str">
        <f>IF(X153="","",INDEX(収納場所内容ｴﾘｱ,MATCH(X153,ｻｲｽﾞ,0),2))</f>
        <v>Ｂ６
版</v>
      </c>
      <c r="X153" s="446" t="s">
        <v>1959</v>
      </c>
      <c r="Y153" s="105" t="s">
        <v>1960</v>
      </c>
      <c r="Z153" s="262"/>
      <c r="AA153" s="215" t="s">
        <v>1961</v>
      </c>
      <c r="AB153" s="117">
        <v>9784000245333</v>
      </c>
      <c r="AC153" s="232"/>
      <c r="AD153" s="118"/>
      <c r="AE153" s="237" t="str">
        <f>IF(AJ153="","",AJ153)</f>
        <v/>
      </c>
      <c r="AF153" s="238" t="str">
        <f>IF(AK153="","",AK153)</f>
        <v/>
      </c>
      <c r="AG153" s="238" t="str">
        <f>IF(AL153="","",AL153)</f>
        <v/>
      </c>
      <c r="AH153" s="62" t="str">
        <f>IF(AM153="","",AM153)</f>
        <v/>
      </c>
      <c r="AI153" s="139"/>
      <c r="AJ153" s="239"/>
      <c r="AK153" s="236"/>
      <c r="AL153" s="236"/>
      <c r="AM153" s="140"/>
      <c r="AN153" s="239"/>
      <c r="AO153" s="236"/>
      <c r="AP153" s="236"/>
      <c r="AQ153" s="140"/>
      <c r="AR153" s="239"/>
      <c r="AS153" s="236"/>
      <c r="AT153" s="236"/>
      <c r="AU153" s="140"/>
      <c r="AV153" s="239"/>
      <c r="AW153" s="236"/>
      <c r="AX153" s="236"/>
      <c r="AY153" s="140"/>
    </row>
    <row r="154" spans="1:51" ht="189.75">
      <c r="A154" s="231" t="s">
        <v>1693</v>
      </c>
      <c r="B154" s="232" t="s">
        <v>713</v>
      </c>
      <c r="C154" s="25" t="str">
        <f>IF(B154="","",INDEX(分野TBL,MATCH(B154,分野名称,0),1))</f>
        <v>60</v>
      </c>
      <c r="D154" s="25">
        <f>IF(E154="","",ROW())</f>
        <v>154</v>
      </c>
      <c r="E154" s="233" t="s">
        <v>1687</v>
      </c>
      <c r="F154" s="232"/>
      <c r="G154" s="233"/>
      <c r="H154" s="232"/>
      <c r="I154" s="234" t="s">
        <v>1688</v>
      </c>
      <c r="J154" s="107" t="s">
        <v>3410</v>
      </c>
      <c r="K154" s="234" t="s">
        <v>3411</v>
      </c>
      <c r="L154" s="233" t="s">
        <v>1689</v>
      </c>
      <c r="M154" s="233"/>
      <c r="N154" s="232"/>
      <c r="O154" s="233" t="s">
        <v>1083</v>
      </c>
      <c r="P154" s="233" t="s">
        <v>1690</v>
      </c>
      <c r="Q154" s="233" t="s">
        <v>1691</v>
      </c>
      <c r="R154" s="236">
        <v>42470</v>
      </c>
      <c r="S154" s="236">
        <v>42587</v>
      </c>
      <c r="T154" s="215"/>
      <c r="U154" s="108" t="s">
        <v>1356</v>
      </c>
      <c r="V154" s="37" t="str">
        <f>IF(U154="","",IF(ISNA(VLOOKUP(LEFT(U154,3),NDCｴﾘｱ,3,0)),IF(MID(U154,3,1)="0",VLOOKUP(LEFT(U154,2),NDCｴﾘｱ,2,0),_xlfn.CONCAT(VLOOKUP(LEFT(U154,2),NDCｴﾘｱ,2,0),"*")),VLOOKUP(LEFT(U154,3),NDCｴﾘｱ,2,0)))</f>
        <v>政治史･事情</v>
      </c>
      <c r="W154" s="223" t="str">
        <f>IF(X154="","",INDEX(収納場所内容ｴﾘｱ,MATCH(X154,ｻｲｽﾞ,0),2))</f>
        <v>文庫
新書</v>
      </c>
      <c r="X154" s="116" t="s">
        <v>1241</v>
      </c>
      <c r="Y154" s="133" t="s">
        <v>1757</v>
      </c>
      <c r="Z154" s="262"/>
      <c r="AA154" s="215" t="s">
        <v>539</v>
      </c>
      <c r="AB154" s="117">
        <v>9784040820606</v>
      </c>
      <c r="AC154" s="232"/>
      <c r="AD154" s="118"/>
      <c r="AE154" s="237" t="str">
        <f>IF(AJ154="","",AJ154)</f>
        <v/>
      </c>
      <c r="AF154" s="238" t="str">
        <f>IF(AK154="","",AK154)</f>
        <v/>
      </c>
      <c r="AG154" s="238" t="str">
        <f>IF(AL154="","",AL154)</f>
        <v/>
      </c>
      <c r="AH154" s="62" t="str">
        <f>IF(AM154="","",AM154)</f>
        <v/>
      </c>
      <c r="AI154" s="139" t="s">
        <v>1745</v>
      </c>
      <c r="AJ154" s="239"/>
      <c r="AK154" s="236"/>
      <c r="AL154" s="236"/>
      <c r="AM154" s="140"/>
      <c r="AN154" s="239"/>
      <c r="AO154" s="236"/>
      <c r="AP154" s="236"/>
      <c r="AQ154" s="140"/>
      <c r="AR154" s="239"/>
      <c r="AS154" s="236"/>
      <c r="AT154" s="236"/>
      <c r="AU154" s="140"/>
      <c r="AV154" s="239"/>
      <c r="AW154" s="236"/>
      <c r="AX154" s="236"/>
      <c r="AY154" s="140"/>
    </row>
    <row r="155" spans="1:51" ht="147.75">
      <c r="A155" s="231" t="s">
        <v>215</v>
      </c>
      <c r="B155" s="232" t="s">
        <v>713</v>
      </c>
      <c r="C155" s="25" t="str">
        <f>IF(B155="","",INDEX(分野TBL,MATCH(B155,分野名称,0),1))</f>
        <v>60</v>
      </c>
      <c r="D155" s="25">
        <f>IF(E155="","",ROW())</f>
        <v>155</v>
      </c>
      <c r="E155" s="233" t="s">
        <v>508</v>
      </c>
      <c r="F155" s="232"/>
      <c r="G155" s="233" t="s">
        <v>509</v>
      </c>
      <c r="H155" s="232"/>
      <c r="I155" s="234"/>
      <c r="J155" s="234" t="s">
        <v>3422</v>
      </c>
      <c r="K155" s="234" t="s">
        <v>3423</v>
      </c>
      <c r="L155" s="233" t="s">
        <v>1352</v>
      </c>
      <c r="M155" s="233"/>
      <c r="N155" s="232"/>
      <c r="O155" s="233" t="s">
        <v>1353</v>
      </c>
      <c r="P155" s="233"/>
      <c r="Q155" s="233"/>
      <c r="R155" s="236" t="s">
        <v>1354</v>
      </c>
      <c r="S155" s="236"/>
      <c r="T155" s="215"/>
      <c r="U155" s="108" t="s">
        <v>1356</v>
      </c>
      <c r="V155" s="37" t="str">
        <f>IF(U155="","",IF(ISNA(VLOOKUP(LEFT(U155,3),NDCｴﾘｱ,3,0)),IF(MID(U155,3,1)="0",VLOOKUP(LEFT(U155,2),NDCｴﾘｱ,2,0),_xlfn.CONCAT(VLOOKUP(LEFT(U155,2),NDCｴﾘｱ,2,0),"*")),VLOOKUP(LEFT(U155,3),NDCｴﾘｱ,2,0)))</f>
        <v>政治史･事情</v>
      </c>
      <c r="W155" s="223" t="str">
        <f>IF(X155="","",INDEX(収納場所内容ｴﾘｱ,MATCH(X155,ｻｲｽﾞ,0),2))</f>
        <v>Ｂ６
版</v>
      </c>
      <c r="X155" s="116" t="s">
        <v>1329</v>
      </c>
      <c r="Y155" s="105" t="s">
        <v>1355</v>
      </c>
      <c r="Z155" s="451"/>
      <c r="AA155" s="262" t="s">
        <v>1151</v>
      </c>
      <c r="AB155" s="117">
        <v>9784764106963</v>
      </c>
      <c r="AC155" s="232"/>
      <c r="AD155" s="118"/>
      <c r="AE155" s="237" t="str">
        <f>IF(AJ155="","",AJ155)</f>
        <v/>
      </c>
      <c r="AF155" s="238" t="str">
        <f>IF(AK155="","",AK155)</f>
        <v/>
      </c>
      <c r="AG155" s="238" t="str">
        <f>IF(AL155="","",AL155)</f>
        <v/>
      </c>
      <c r="AH155" s="62" t="str">
        <f>IF(AM155="","",AM155)</f>
        <v/>
      </c>
      <c r="AI155" s="139" t="s">
        <v>519</v>
      </c>
      <c r="AJ155" s="239"/>
      <c r="AK155" s="236"/>
      <c r="AL155" s="236"/>
      <c r="AM155" s="140"/>
      <c r="AN155" s="239"/>
      <c r="AO155" s="236"/>
      <c r="AP155" s="236"/>
      <c r="AQ155" s="140"/>
      <c r="AR155" s="239"/>
      <c r="AS155" s="236"/>
      <c r="AT155" s="236"/>
      <c r="AU155" s="140"/>
      <c r="AV155" s="239"/>
      <c r="AW155" s="236"/>
      <c r="AX155" s="236"/>
      <c r="AY155" s="140"/>
    </row>
    <row r="156" spans="1:51" ht="168.75">
      <c r="A156" s="231" t="s">
        <v>235</v>
      </c>
      <c r="B156" s="232" t="s">
        <v>713</v>
      </c>
      <c r="C156" s="25" t="str">
        <f>IF(B156="","",INDEX(分野TBL,MATCH(B156,分野名称,0),1))</f>
        <v>60</v>
      </c>
      <c r="D156" s="25">
        <f>IF(E156="","",ROW())</f>
        <v>156</v>
      </c>
      <c r="E156" s="233" t="s">
        <v>688</v>
      </c>
      <c r="F156" s="232"/>
      <c r="G156" s="233" t="s">
        <v>3376</v>
      </c>
      <c r="H156" s="232"/>
      <c r="I156" s="234" t="s">
        <v>689</v>
      </c>
      <c r="J156" s="107" t="s">
        <v>3402</v>
      </c>
      <c r="K156" s="234"/>
      <c r="L156" s="233" t="s">
        <v>690</v>
      </c>
      <c r="M156" s="233"/>
      <c r="N156" s="232" t="s">
        <v>1052</v>
      </c>
      <c r="O156" s="233" t="s">
        <v>1053</v>
      </c>
      <c r="P156" s="233" t="s">
        <v>1054</v>
      </c>
      <c r="Q156" s="233">
        <v>409</v>
      </c>
      <c r="R156" s="236">
        <v>41805</v>
      </c>
      <c r="S156" s="236">
        <v>42019</v>
      </c>
      <c r="T156" s="215">
        <v>840</v>
      </c>
      <c r="U156" s="108" t="s">
        <v>795</v>
      </c>
      <c r="V156" s="37" t="str">
        <f>IF(U156="","",IF(ISNA(VLOOKUP(LEFT(U156,3),NDCｴﾘｱ,3,0)),IF(MID(U156,3,1)="0",VLOOKUP(LEFT(U156,2),NDCｴﾘｱ,2,0),_xlfn.CONCAT(VLOOKUP(LEFT(U156,2),NDCｴﾘｱ,2,0),"*")),VLOOKUP(LEFT(U156,3),NDCｴﾘｱ,2,0)))</f>
        <v>外交､国際問題</v>
      </c>
      <c r="W156" s="223" t="str">
        <f>IF(X156="","",INDEX(収納場所内容ｴﾘｱ,MATCH(X156,ｻｲｽﾞ,0),2))</f>
        <v>文庫
新書</v>
      </c>
      <c r="X156" s="116" t="s">
        <v>1242</v>
      </c>
      <c r="Y156" s="105" t="s">
        <v>800</v>
      </c>
      <c r="Z156" s="262"/>
      <c r="AA156" s="215" t="s">
        <v>796</v>
      </c>
      <c r="AB156" s="117">
        <v>9784150504090</v>
      </c>
      <c r="AC156" s="232"/>
      <c r="AD156" s="118"/>
      <c r="AE156" s="237" t="str">
        <f>IF(AJ156="","",AJ156)</f>
        <v>金子 壮一</v>
      </c>
      <c r="AF156" s="238">
        <f>IF(AK156="","",AK156)</f>
        <v>43475</v>
      </c>
      <c r="AG156" s="238">
        <f>IF(AL156="","",AL156)</f>
        <v>43530</v>
      </c>
      <c r="AH156" s="62">
        <f>IF(AM156="","",AM156)</f>
        <v>43741</v>
      </c>
      <c r="AI156" s="139" t="s">
        <v>735</v>
      </c>
      <c r="AJ156" s="239" t="s">
        <v>1108</v>
      </c>
      <c r="AK156" s="236">
        <v>43475</v>
      </c>
      <c r="AL156" s="236">
        <v>43530</v>
      </c>
      <c r="AM156" s="140">
        <v>43741</v>
      </c>
      <c r="AN156" s="239" t="s">
        <v>1049</v>
      </c>
      <c r="AO156" s="236">
        <v>43076</v>
      </c>
      <c r="AP156" s="236">
        <v>43111</v>
      </c>
      <c r="AQ156" s="140">
        <v>43111</v>
      </c>
      <c r="AR156" s="239" t="s">
        <v>422</v>
      </c>
      <c r="AS156" s="236">
        <v>42768</v>
      </c>
      <c r="AT156" s="236">
        <v>42796</v>
      </c>
      <c r="AU156" s="140">
        <v>42796</v>
      </c>
      <c r="AV156" s="239"/>
      <c r="AW156" s="236"/>
      <c r="AX156" s="236"/>
      <c r="AY156" s="140"/>
    </row>
    <row r="157" spans="1:51" ht="116.25">
      <c r="A157" s="231" t="s">
        <v>237</v>
      </c>
      <c r="B157" s="232" t="s">
        <v>713</v>
      </c>
      <c r="C157" s="25" t="str">
        <f>IF(B157="","",INDEX(分野TBL,MATCH(B157,分野名称,0),1))</f>
        <v>60</v>
      </c>
      <c r="D157" s="25">
        <f>IF(E157="","",ROW())</f>
        <v>157</v>
      </c>
      <c r="E157" s="233" t="s">
        <v>1050</v>
      </c>
      <c r="F157" s="232"/>
      <c r="G157" s="233" t="s">
        <v>798</v>
      </c>
      <c r="H157" s="232"/>
      <c r="I157" s="234"/>
      <c r="J157" s="234" t="s">
        <v>3403</v>
      </c>
      <c r="K157" s="234"/>
      <c r="L157" s="233" t="s">
        <v>1051</v>
      </c>
      <c r="M157" s="233"/>
      <c r="N157" s="232" t="s">
        <v>1052</v>
      </c>
      <c r="O157" s="233" t="s">
        <v>1053</v>
      </c>
      <c r="P157" s="233" t="s">
        <v>1054</v>
      </c>
      <c r="Q157" s="233" t="s">
        <v>1055</v>
      </c>
      <c r="R157" s="236">
        <v>41907</v>
      </c>
      <c r="S157" s="236">
        <v>42050</v>
      </c>
      <c r="T157" s="215">
        <v>820</v>
      </c>
      <c r="U157" s="108" t="s">
        <v>795</v>
      </c>
      <c r="V157" s="37" t="str">
        <f>IF(U157="","",IF(ISNA(VLOOKUP(LEFT(U157,3),NDCｴﾘｱ,3,0)),IF(MID(U157,3,1)="0",VLOOKUP(LEFT(U157,2),NDCｴﾘｱ,2,0),_xlfn.CONCAT(VLOOKUP(LEFT(U157,2),NDCｴﾘｱ,2,0),"*")),VLOOKUP(LEFT(U157,3),NDCｴﾘｱ,2,0)))</f>
        <v>外交､国際問題</v>
      </c>
      <c r="W157" s="223" t="str">
        <f>IF(X157="","",INDEX(収納場所内容ｴﾘｱ,MATCH(X157,ｻｲｽﾞ,0),2))</f>
        <v>文庫
新書</v>
      </c>
      <c r="X157" s="116" t="s">
        <v>1334</v>
      </c>
      <c r="Y157" s="105" t="s">
        <v>797</v>
      </c>
      <c r="Z157" s="451"/>
      <c r="AA157" s="262" t="s">
        <v>796</v>
      </c>
      <c r="AB157" s="117">
        <v>9784150504168</v>
      </c>
      <c r="AC157" s="232"/>
      <c r="AD157" s="118"/>
      <c r="AE157" s="237" t="str">
        <f>IF(AJ157="","",AJ157)</f>
        <v>金子 仁洋</v>
      </c>
      <c r="AF157" s="238">
        <f>IF(AK157="","",AK157)</f>
        <v>43041</v>
      </c>
      <c r="AG157" s="238" t="str">
        <f>IF(AL157="","",AL157)</f>
        <v>？</v>
      </c>
      <c r="AH157" s="62">
        <f>IF(AM157="","",AM157)</f>
        <v>43076</v>
      </c>
      <c r="AI157" s="139" t="s">
        <v>170</v>
      </c>
      <c r="AJ157" s="239" t="s">
        <v>1049</v>
      </c>
      <c r="AK157" s="236">
        <v>43041</v>
      </c>
      <c r="AL157" s="236" t="s">
        <v>1143</v>
      </c>
      <c r="AM157" s="140">
        <v>43076</v>
      </c>
      <c r="AN157" s="239" t="s">
        <v>422</v>
      </c>
      <c r="AO157" s="236">
        <v>42768</v>
      </c>
      <c r="AP157" s="236">
        <v>42796</v>
      </c>
      <c r="AQ157" s="140">
        <v>42796</v>
      </c>
      <c r="AR157" s="239"/>
      <c r="AS157" s="236"/>
      <c r="AT157" s="236"/>
      <c r="AU157" s="140"/>
      <c r="AV157" s="239"/>
      <c r="AW157" s="236"/>
      <c r="AX157" s="236"/>
      <c r="AY157" s="140"/>
    </row>
    <row r="158" spans="1:51" ht="179.25">
      <c r="A158" s="231" t="s">
        <v>2297</v>
      </c>
      <c r="B158" s="232" t="s">
        <v>1506</v>
      </c>
      <c r="C158" s="25" t="str">
        <f>IF(B158="","",INDEX(分野TBL,MATCH(B158,分野名称,0),1))</f>
        <v>60</v>
      </c>
      <c r="D158" s="25">
        <f>IF(E158="","",ROW())</f>
        <v>158</v>
      </c>
      <c r="E158" s="233" t="s">
        <v>2159</v>
      </c>
      <c r="F158" s="232"/>
      <c r="G158" s="233"/>
      <c r="H158" s="232"/>
      <c r="I158" s="234"/>
      <c r="J158" s="234" t="s">
        <v>3494</v>
      </c>
      <c r="K158" s="234" t="s">
        <v>3495</v>
      </c>
      <c r="L158" s="233" t="s">
        <v>2157</v>
      </c>
      <c r="M158" s="233"/>
      <c r="N158" s="232"/>
      <c r="O158" s="233" t="s">
        <v>2162</v>
      </c>
      <c r="P158" s="233"/>
      <c r="Q158" s="233"/>
      <c r="R158" s="236">
        <v>41974</v>
      </c>
      <c r="S158" s="236">
        <v>43373</v>
      </c>
      <c r="T158" s="218">
        <v>1728</v>
      </c>
      <c r="U158" s="108" t="s">
        <v>795</v>
      </c>
      <c r="V158" s="37" t="str">
        <f>IF(U158="","",IF(ISNA(VLOOKUP(LEFT(U158,3),NDCｴﾘｱ,3,0)),IF(MID(U158,3,1)="0",VLOOKUP(LEFT(U158,2),NDCｴﾘｱ,2,0),_xlfn.CONCAT(VLOOKUP(LEFT(U158,2),NDCｴﾘｱ,2,0),"*")),VLOOKUP(LEFT(U158,3),NDCｴﾘｱ,2,0)))</f>
        <v>外交､国際問題</v>
      </c>
      <c r="W158" s="223" t="str">
        <f>IF(X158="","",INDEX(収納場所内容ｴﾘｱ,MATCH(X158,ｻｲｽﾞ,0),2))</f>
        <v>Ｂ６
版</v>
      </c>
      <c r="X158" s="116" t="s">
        <v>1497</v>
      </c>
      <c r="Y158" s="105" t="s">
        <v>2160</v>
      </c>
      <c r="Z158" s="451"/>
      <c r="AA158" s="262" t="s">
        <v>2161</v>
      </c>
      <c r="AB158" s="117">
        <v>9784797672817</v>
      </c>
      <c r="AC158" s="232"/>
      <c r="AD158" s="118"/>
      <c r="AE158" s="237" t="str">
        <f>IF(AJ158="","",AJ158)</f>
        <v>大森弘一郎</v>
      </c>
      <c r="AF158" s="238">
        <f>IF(AK158="","",AK158)</f>
        <v>43349</v>
      </c>
      <c r="AG158" s="238">
        <f>IF(AL158="","",AL158)</f>
        <v>43377</v>
      </c>
      <c r="AH158" s="62" t="str">
        <f>IF(AM158="","",AM158)</f>
        <v/>
      </c>
      <c r="AI158" s="139"/>
      <c r="AJ158" s="239" t="s">
        <v>2277</v>
      </c>
      <c r="AK158" s="236">
        <v>43349</v>
      </c>
      <c r="AL158" s="236">
        <v>43377</v>
      </c>
      <c r="AM158" s="140"/>
      <c r="AN158" s="239"/>
      <c r="AO158" s="236"/>
      <c r="AP158" s="236"/>
      <c r="AQ158" s="140"/>
      <c r="AR158" s="239"/>
      <c r="AS158" s="236"/>
      <c r="AT158" s="236"/>
      <c r="AU158" s="140"/>
      <c r="AV158" s="239"/>
      <c r="AW158" s="236"/>
      <c r="AX158" s="236"/>
      <c r="AY158" s="140"/>
    </row>
    <row r="159" spans="1:51" ht="74.25">
      <c r="A159" s="231" t="s">
        <v>284</v>
      </c>
      <c r="B159" s="232" t="s">
        <v>713</v>
      </c>
      <c r="C159" s="25" t="str">
        <f>IF(B159="","",INDEX(分野TBL,MATCH(B159,分野名称,0),1))</f>
        <v>60</v>
      </c>
      <c r="D159" s="25">
        <f>IF(E159="","",ROW())</f>
        <v>159</v>
      </c>
      <c r="E159" s="233" t="s">
        <v>1036</v>
      </c>
      <c r="F159" s="232"/>
      <c r="G159" s="233"/>
      <c r="H159" s="232"/>
      <c r="I159" s="234"/>
      <c r="J159" s="234" t="s">
        <v>564</v>
      </c>
      <c r="K159" s="234" t="s">
        <v>3565</v>
      </c>
      <c r="L159" s="233" t="s">
        <v>1037</v>
      </c>
      <c r="M159" s="233"/>
      <c r="N159" s="232"/>
      <c r="O159" s="233" t="s">
        <v>1038</v>
      </c>
      <c r="P159" s="233"/>
      <c r="Q159" s="233"/>
      <c r="R159" s="236">
        <v>42149</v>
      </c>
      <c r="S159" s="236">
        <v>42171</v>
      </c>
      <c r="T159" s="215">
        <v>1250</v>
      </c>
      <c r="U159" s="108" t="s">
        <v>560</v>
      </c>
      <c r="V159" s="37" t="str">
        <f>IF(U159="","",IF(ISNA(VLOOKUP(LEFT(U159,3),NDCｴﾘｱ,3,0)),IF(MID(U159,3,1)="0",VLOOKUP(LEFT(U159,2),NDCｴﾘｱ,2,0),_xlfn.CONCAT(VLOOKUP(LEFT(U159,2),NDCｴﾘｱ,2,0),"*")),VLOOKUP(LEFT(U159,3),NDCｴﾘｱ,2,0)))</f>
        <v>外交､国際問題</v>
      </c>
      <c r="W159" s="223" t="str">
        <f>IF(X159="","",INDEX(収納場所内容ｴﾘｱ,MATCH(X159,ｻｲｽﾞ,0),2))</f>
        <v>Ｂ６
版</v>
      </c>
      <c r="X159" s="116" t="s">
        <v>1329</v>
      </c>
      <c r="Y159" s="105" t="s">
        <v>561</v>
      </c>
      <c r="Z159" s="451"/>
      <c r="AA159" s="262" t="s">
        <v>1151</v>
      </c>
      <c r="AB159" s="117">
        <v>9784908117107</v>
      </c>
      <c r="AC159" s="232"/>
      <c r="AD159" s="118"/>
      <c r="AE159" s="237" t="str">
        <f>IF(AJ159="","",AJ159)</f>
        <v>中川浩之</v>
      </c>
      <c r="AF159" s="238">
        <f>IF(AK159="","",AK159)</f>
        <v>43741</v>
      </c>
      <c r="AG159" s="238">
        <f>IF(AL159="","",AL159)</f>
        <v>43778</v>
      </c>
      <c r="AH159" s="62">
        <f>IF(AM159="","",AM159)</f>
        <v>43776</v>
      </c>
      <c r="AI159" s="139" t="s">
        <v>167</v>
      </c>
      <c r="AJ159" s="239" t="s">
        <v>2772</v>
      </c>
      <c r="AK159" s="236">
        <v>43741</v>
      </c>
      <c r="AL159" s="236">
        <v>43778</v>
      </c>
      <c r="AM159" s="140">
        <v>43776</v>
      </c>
      <c r="AN159" s="239"/>
      <c r="AO159" s="236"/>
      <c r="AP159" s="236"/>
      <c r="AQ159" s="140"/>
      <c r="AR159" s="239"/>
      <c r="AS159" s="236"/>
      <c r="AT159" s="236"/>
      <c r="AU159" s="140"/>
      <c r="AV159" s="239"/>
      <c r="AW159" s="236"/>
      <c r="AX159" s="236"/>
      <c r="AY159" s="140"/>
    </row>
    <row r="160" spans="1:51" ht="95.25">
      <c r="A160" s="231" t="s">
        <v>18</v>
      </c>
      <c r="B160" s="232" t="s">
        <v>713</v>
      </c>
      <c r="C160" s="25" t="str">
        <f>IF(B160="","",INDEX(分野TBL,MATCH(B160,分野名称,0),1))</f>
        <v>60</v>
      </c>
      <c r="D160" s="25">
        <f>IF(E160="","",ROW())</f>
        <v>160</v>
      </c>
      <c r="E160" s="233" t="s">
        <v>1155</v>
      </c>
      <c r="F160" s="232"/>
      <c r="G160" s="233" t="s">
        <v>1156</v>
      </c>
      <c r="H160" s="232"/>
      <c r="I160" s="234"/>
      <c r="J160" s="234" t="s">
        <v>3432</v>
      </c>
      <c r="K160" s="234" t="s">
        <v>3433</v>
      </c>
      <c r="L160" s="233" t="s">
        <v>14</v>
      </c>
      <c r="M160" s="233"/>
      <c r="N160" s="232"/>
      <c r="O160" s="233" t="s">
        <v>1370</v>
      </c>
      <c r="P160" s="233" t="s">
        <v>1369</v>
      </c>
      <c r="Q160" s="233"/>
      <c r="R160" s="236">
        <v>40544</v>
      </c>
      <c r="S160" s="236"/>
      <c r="T160" s="215"/>
      <c r="U160" s="108" t="s">
        <v>560</v>
      </c>
      <c r="V160" s="37" t="str">
        <f>IF(U160="","",IF(ISNA(VLOOKUP(LEFT(U160,3),NDCｴﾘｱ,3,0)),IF(MID(U160,3,1)="0",VLOOKUP(LEFT(U160,2),NDCｴﾘｱ,2,0),_xlfn.CONCAT(VLOOKUP(LEFT(U160,2),NDCｴﾘｱ,2,0),"*")),VLOOKUP(LEFT(U160,3),NDCｴﾘｱ,2,0)))</f>
        <v>外交､国際問題</v>
      </c>
      <c r="W160" s="223" t="str">
        <f>IF(X160="","",INDEX(収納場所内容ｴﾘｱ,MATCH(X160,ｻｲｽﾞ,0),2))</f>
        <v>文庫
新書</v>
      </c>
      <c r="X160" s="119" t="s">
        <v>1332</v>
      </c>
      <c r="Y160" s="105" t="s">
        <v>1371</v>
      </c>
      <c r="Z160" s="451"/>
      <c r="AA160" s="262" t="s">
        <v>539</v>
      </c>
      <c r="AB160" s="117">
        <v>9784584123140</v>
      </c>
      <c r="AC160" s="232"/>
      <c r="AD160" s="118"/>
      <c r="AE160" s="237" t="str">
        <f>IF(AJ160="","",AJ160)</f>
        <v>金子 壮一</v>
      </c>
      <c r="AF160" s="238">
        <f>IF(AK160="","",AK160)</f>
        <v>43475</v>
      </c>
      <c r="AG160" s="238">
        <f>IF(AL160="","",AL160)</f>
        <v>43778</v>
      </c>
      <c r="AH160" s="62" t="str">
        <f>IF(AM160="","",AM160)</f>
        <v/>
      </c>
      <c r="AI160" s="139" t="s">
        <v>1157</v>
      </c>
      <c r="AJ160" s="239" t="s">
        <v>1107</v>
      </c>
      <c r="AK160" s="236">
        <v>43475</v>
      </c>
      <c r="AL160" s="236">
        <v>43778</v>
      </c>
      <c r="AM160" s="140"/>
      <c r="AN160" s="239" t="s">
        <v>777</v>
      </c>
      <c r="AO160" s="236">
        <v>42866</v>
      </c>
      <c r="AP160" s="236">
        <v>42887</v>
      </c>
      <c r="AQ160" s="140">
        <v>42887</v>
      </c>
      <c r="AR160" s="239"/>
      <c r="AS160" s="236"/>
      <c r="AT160" s="236"/>
      <c r="AU160" s="140"/>
      <c r="AV160" s="239"/>
      <c r="AW160" s="236"/>
      <c r="AX160" s="236"/>
      <c r="AY160" s="140"/>
    </row>
    <row r="161" spans="1:58" ht="126.75">
      <c r="A161" s="231" t="s">
        <v>389</v>
      </c>
      <c r="B161" s="232" t="s">
        <v>713</v>
      </c>
      <c r="C161" s="25" t="str">
        <f>IF(B161="","",INDEX(分野TBL,MATCH(B161,分野名称,0),1))</f>
        <v>60</v>
      </c>
      <c r="D161" s="25">
        <f>IF(E161="","",ROW())</f>
        <v>161</v>
      </c>
      <c r="E161" s="233" t="s">
        <v>86</v>
      </c>
      <c r="F161" s="232"/>
      <c r="G161" s="233" t="s">
        <v>757</v>
      </c>
      <c r="H161" s="232"/>
      <c r="I161" s="234"/>
      <c r="J161" s="234" t="s">
        <v>3389</v>
      </c>
      <c r="K161" s="234"/>
      <c r="L161" s="233" t="s">
        <v>3050</v>
      </c>
      <c r="M161" s="233"/>
      <c r="N161" s="232"/>
      <c r="O161" s="233" t="s">
        <v>886</v>
      </c>
      <c r="P161" s="233" t="s">
        <v>1035</v>
      </c>
      <c r="Q161" s="233"/>
      <c r="R161" s="275">
        <v>38845</v>
      </c>
      <c r="S161" s="275">
        <v>38845</v>
      </c>
      <c r="T161" s="125">
        <v>952</v>
      </c>
      <c r="U161" s="108" t="s">
        <v>87</v>
      </c>
      <c r="V161" s="37" t="str">
        <f>IF(U161="","",IF(ISNA(VLOOKUP(LEFT(U161,3),NDCｴﾘｱ,3,0)),IF(MID(U161,3,1)="0",VLOOKUP(LEFT(U161,2),NDCｴﾘｱ,2,0),_xlfn.CONCAT(VLOOKUP(LEFT(U161,2),NDCｴﾘｱ,2,0),"*")),VLOOKUP(LEFT(U161,3),NDCｴﾘｱ,2,0)))</f>
        <v>外交､国際問題</v>
      </c>
      <c r="W161" s="223" t="str">
        <f>IF(X161="","",INDEX(収納場所内容ｴﾘｱ,MATCH(X161,ｻｲｽﾞ,0),2))</f>
        <v>Ｂ６
版</v>
      </c>
      <c r="X161" s="119" t="s">
        <v>1329</v>
      </c>
      <c r="Y161" s="105" t="s">
        <v>88</v>
      </c>
      <c r="Z161" s="451"/>
      <c r="AA161" s="262" t="s">
        <v>1151</v>
      </c>
      <c r="AB161" s="117">
        <v>9784569648989</v>
      </c>
      <c r="AC161" s="232"/>
      <c r="AD161" s="118"/>
      <c r="AE161" s="237" t="str">
        <f>IF(AJ161="","",AJ161)</f>
        <v/>
      </c>
      <c r="AF161" s="238" t="str">
        <f>IF(AK161="","",AK161)</f>
        <v/>
      </c>
      <c r="AG161" s="238" t="str">
        <f>IF(AL161="","",AL161)</f>
        <v/>
      </c>
      <c r="AH161" s="62" t="str">
        <f>IF(AM161="","",AM161)</f>
        <v/>
      </c>
      <c r="AI161" s="139" t="s">
        <v>123</v>
      </c>
      <c r="AJ161" s="239"/>
      <c r="AK161" s="236"/>
      <c r="AL161" s="236"/>
      <c r="AM161" s="140"/>
      <c r="AN161" s="239"/>
      <c r="AO161" s="236"/>
      <c r="AP161" s="236"/>
      <c r="AQ161" s="140"/>
      <c r="AR161" s="239"/>
      <c r="AS161" s="236"/>
      <c r="AT161" s="236"/>
      <c r="AU161" s="140"/>
      <c r="AV161" s="239"/>
      <c r="AW161" s="236"/>
      <c r="AX161" s="236"/>
      <c r="AY161" s="140"/>
    </row>
    <row r="162" spans="1:58" ht="116.25">
      <c r="A162" s="231" t="s">
        <v>2011</v>
      </c>
      <c r="B162" s="232" t="s">
        <v>1506</v>
      </c>
      <c r="C162" s="25" t="str">
        <f>IF(B162="","",INDEX(分野TBL,MATCH(B162,分野名称,0),1))</f>
        <v>60</v>
      </c>
      <c r="D162" s="25">
        <f>IF(E162="","",ROW())</f>
        <v>162</v>
      </c>
      <c r="E162" s="233" t="s">
        <v>1964</v>
      </c>
      <c r="F162" s="232"/>
      <c r="G162" s="233" t="s">
        <v>3476</v>
      </c>
      <c r="H162" s="232"/>
      <c r="I162" s="234" t="s">
        <v>1916</v>
      </c>
      <c r="J162" s="234" t="s">
        <v>3477</v>
      </c>
      <c r="K162" s="234" t="s">
        <v>3478</v>
      </c>
      <c r="L162" s="233" t="s">
        <v>1917</v>
      </c>
      <c r="M162" s="233"/>
      <c r="N162" s="232"/>
      <c r="O162" s="233" t="s">
        <v>1918</v>
      </c>
      <c r="P162" s="233" t="s">
        <v>1919</v>
      </c>
      <c r="Q162" s="233">
        <v>852</v>
      </c>
      <c r="R162" s="236">
        <v>40969</v>
      </c>
      <c r="S162" s="236"/>
      <c r="T162" s="215">
        <v>885</v>
      </c>
      <c r="U162" s="108" t="s">
        <v>1968</v>
      </c>
      <c r="V162" s="37" t="str">
        <f>IF(U162="","",IF(ISNA(VLOOKUP(LEFT(U162,3),NDCｴﾘｱ,3,0)),IF(MID(U162,3,1)="0",VLOOKUP(LEFT(U162,2),NDCｴﾘｱ,2,0),_xlfn.CONCAT(VLOOKUP(LEFT(U162,2),NDCｴﾘｱ,2,0),"*")),VLOOKUP(LEFT(U162,3),NDCｴﾘｱ,2,0)))</f>
        <v>外交､国際問題</v>
      </c>
      <c r="W162" s="223" t="str">
        <f>IF(X162="","",INDEX(収納場所内容ｴﾘｱ,MATCH(X162,ｻｲｽﾞ,0),2))</f>
        <v>文庫
新書</v>
      </c>
      <c r="X162" s="119" t="s">
        <v>1965</v>
      </c>
      <c r="Y162" s="105" t="s">
        <v>1966</v>
      </c>
      <c r="Z162" s="451"/>
      <c r="AA162" s="262" t="s">
        <v>1336</v>
      </c>
      <c r="AB162" s="117">
        <v>9784166608522</v>
      </c>
      <c r="AC162" s="232"/>
      <c r="AD162" s="118"/>
      <c r="AE162" s="237" t="str">
        <f>IF(AJ162="","",AJ162)</f>
        <v/>
      </c>
      <c r="AF162" s="238" t="str">
        <f>IF(AK162="","",AK162)</f>
        <v/>
      </c>
      <c r="AG162" s="238" t="str">
        <f>IF(AL162="","",AL162)</f>
        <v/>
      </c>
      <c r="AH162" s="62" t="str">
        <f>IF(AM162="","",AM162)</f>
        <v/>
      </c>
      <c r="AI162" s="139"/>
      <c r="AJ162" s="239"/>
      <c r="AK162" s="236"/>
      <c r="AL162" s="236"/>
      <c r="AM162" s="140"/>
      <c r="AN162" s="239"/>
      <c r="AO162" s="236"/>
      <c r="AP162" s="236"/>
      <c r="AQ162" s="140"/>
      <c r="AR162" s="239"/>
      <c r="AS162" s="236"/>
      <c r="AT162" s="236"/>
      <c r="AU162" s="140"/>
      <c r="AV162" s="239"/>
      <c r="AW162" s="236"/>
      <c r="AX162" s="236"/>
      <c r="AY162" s="140"/>
    </row>
    <row r="163" spans="1:58" ht="32.25">
      <c r="A163" s="231" t="s">
        <v>388</v>
      </c>
      <c r="B163" s="232" t="s">
        <v>713</v>
      </c>
      <c r="C163" s="25" t="str">
        <f>IF(B163="","",INDEX(分野TBL,MATCH(B163,分野名称,0),1))</f>
        <v>60</v>
      </c>
      <c r="D163" s="25">
        <f>IF(E163="","",ROW())</f>
        <v>163</v>
      </c>
      <c r="E163" s="233" t="s">
        <v>1097</v>
      </c>
      <c r="F163" s="232"/>
      <c r="G163" s="233" t="s">
        <v>1098</v>
      </c>
      <c r="H163" s="232"/>
      <c r="I163" s="234"/>
      <c r="J163" s="234" t="s">
        <v>1440</v>
      </c>
      <c r="K163" s="234"/>
      <c r="L163" s="233" t="s">
        <v>3049</v>
      </c>
      <c r="M163" s="233"/>
      <c r="N163" s="232"/>
      <c r="O163" s="233" t="s">
        <v>881</v>
      </c>
      <c r="P163" s="233"/>
      <c r="Q163" s="233"/>
      <c r="R163" s="236">
        <v>38753</v>
      </c>
      <c r="S163" s="236">
        <v>38753</v>
      </c>
      <c r="T163" s="215">
        <v>1500</v>
      </c>
      <c r="U163" s="207" t="s">
        <v>788</v>
      </c>
      <c r="V163" s="37" t="str">
        <f>IF(U163="","",IF(ISNA(VLOOKUP(LEFT(U163,3),NDCｴﾘｱ,3,0)),IF(MID(U163,3,1)="0",VLOOKUP(LEFT(U163,2),NDCｴﾘｱ,2,0),_xlfn.CONCAT(VLOOKUP(LEFT(U163,2),NDCｴﾘｱ,2,0),"*")),VLOOKUP(LEFT(U163,3),NDCｴﾘｱ,2,0)))</f>
        <v>経済</v>
      </c>
      <c r="W163" s="223" t="str">
        <f>IF(X163="","",INDEX(収納場所内容ｴﾘｱ,MATCH(X163,ｻｲｽﾞ,0),2))</f>
        <v>Ｂ６
版</v>
      </c>
      <c r="X163" s="116" t="s">
        <v>1329</v>
      </c>
      <c r="Y163" s="105" t="s">
        <v>789</v>
      </c>
      <c r="Z163" s="262"/>
      <c r="AA163" s="215" t="s">
        <v>93</v>
      </c>
      <c r="AB163" s="117">
        <v>9784876885428</v>
      </c>
      <c r="AC163" s="232"/>
      <c r="AD163" s="118"/>
      <c r="AE163" s="237" t="str">
        <f>IF(AJ163="","",AJ163)</f>
        <v/>
      </c>
      <c r="AF163" s="238" t="str">
        <f>IF(AK163="","",AK163)</f>
        <v/>
      </c>
      <c r="AG163" s="238" t="str">
        <f>IF(AL163="","",AL163)</f>
        <v/>
      </c>
      <c r="AH163" s="62" t="str">
        <f>IF(AM163="","",AM163)</f>
        <v/>
      </c>
      <c r="AI163" s="139" t="s">
        <v>161</v>
      </c>
      <c r="AJ163" s="239"/>
      <c r="AK163" s="236"/>
      <c r="AL163" s="236"/>
      <c r="AM163" s="140"/>
      <c r="AN163" s="239"/>
      <c r="AO163" s="236"/>
      <c r="AP163" s="236"/>
      <c r="AQ163" s="140"/>
      <c r="AR163" s="239"/>
      <c r="AS163" s="236"/>
      <c r="AT163" s="236"/>
      <c r="AU163" s="140"/>
      <c r="AV163" s="239"/>
      <c r="AW163" s="236"/>
      <c r="AX163" s="236"/>
      <c r="AY163" s="140"/>
    </row>
    <row r="164" spans="1:58" ht="159">
      <c r="A164" s="231" t="s">
        <v>2006</v>
      </c>
      <c r="B164" s="232" t="s">
        <v>1506</v>
      </c>
      <c r="C164" s="25" t="str">
        <f>IF(B164="","",INDEX(分野TBL,MATCH(B164,分野名称,0),1))</f>
        <v>60</v>
      </c>
      <c r="D164" s="25">
        <f>IF(E164="","",ROW())</f>
        <v>164</v>
      </c>
      <c r="E164" s="233" t="s">
        <v>1904</v>
      </c>
      <c r="F164" s="232"/>
      <c r="G164" s="233" t="s">
        <v>1905</v>
      </c>
      <c r="H164" s="232"/>
      <c r="I164" s="428" t="s">
        <v>1954</v>
      </c>
      <c r="J164" s="234"/>
      <c r="K164" s="234" t="s">
        <v>1955</v>
      </c>
      <c r="L164" s="233" t="s">
        <v>1906</v>
      </c>
      <c r="M164" s="233" t="s">
        <v>1907</v>
      </c>
      <c r="N164" s="232"/>
      <c r="O164" s="106" t="s">
        <v>1939</v>
      </c>
      <c r="P164" s="233"/>
      <c r="Q164" s="233"/>
      <c r="R164" s="236">
        <v>43070</v>
      </c>
      <c r="S164" s="236"/>
      <c r="T164" s="215">
        <v>3024</v>
      </c>
      <c r="U164" s="441">
        <v>331</v>
      </c>
      <c r="V164" s="37" t="str">
        <f>IF(U164="","",IF(ISNA(VLOOKUP(LEFT(U164,3),NDCｴﾘｱ,3,0)),IF(MID(U164,3,1)="0",VLOOKUP(LEFT(U164,2),NDCｴﾘｱ,2,0),_xlfn.CONCAT(VLOOKUP(LEFT(U164,2),NDCｴﾘｱ,2,0),"*")),VLOOKUP(LEFT(U164,3),NDCｴﾘｱ,2,0)))</f>
        <v>経済学､経済思想</v>
      </c>
      <c r="W164" s="223" t="str">
        <f>IF(X164="","",INDEX(収納場所内容ｴﾘｱ,MATCH(X164,ｻｲｽﾞ,0),2))</f>
        <v>Ｂ６
版</v>
      </c>
      <c r="X164" s="446" t="s">
        <v>1951</v>
      </c>
      <c r="Y164" s="105" t="s">
        <v>1952</v>
      </c>
      <c r="Z164" s="451"/>
      <c r="AA164" s="262" t="s">
        <v>1953</v>
      </c>
      <c r="AB164" s="117">
        <v>9784532356422</v>
      </c>
      <c r="AC164" s="232"/>
      <c r="AD164" s="118"/>
      <c r="AE164" s="237" t="str">
        <f>IF(AJ164="","",AJ164)</f>
        <v/>
      </c>
      <c r="AF164" s="238" t="str">
        <f>IF(AK164="","",AK164)</f>
        <v/>
      </c>
      <c r="AG164" s="238" t="str">
        <f>IF(AL164="","",AL164)</f>
        <v/>
      </c>
      <c r="AH164" s="62" t="str">
        <f>IF(AM164="","",AM164)</f>
        <v/>
      </c>
      <c r="AI164" s="139"/>
      <c r="AJ164" s="239"/>
      <c r="AK164" s="236"/>
      <c r="AL164" s="236"/>
      <c r="AM164" s="140"/>
      <c r="AN164" s="239"/>
      <c r="AO164" s="236"/>
      <c r="AP164" s="236"/>
      <c r="AQ164" s="140"/>
      <c r="AR164" s="239"/>
      <c r="AS164" s="236"/>
      <c r="AT164" s="236"/>
      <c r="AU164" s="140"/>
      <c r="AV164" s="239"/>
      <c r="AW164" s="236"/>
      <c r="AX164" s="236"/>
      <c r="AY164" s="140"/>
      <c r="BA164" t="str">
        <f>IF(U164="","",IF(ISNA(VLOOKUP(LEFT(U164,3),NDCｴﾘｱ,3,0)),IF(MID(U164,3,1)="0",VLOOKUP(LEFT(U164,2),NDCｴﾘｱ,2,0),_xlfn.CONCAT(VLOOKUP(LEFT(U164,2),NDCｴﾘｱ,2,0),"*")),VLOOKUP(LEFT(U164,3),NDCｴﾘｱ,2,0)))</f>
        <v>経済学､経済思想</v>
      </c>
      <c r="BB164" t="e">
        <f>VLOOKUP(331,NDCｴﾘｱ,3,0)</f>
        <v>#N/A</v>
      </c>
      <c r="BC164" t="str">
        <f>LEFT(U164,3)</f>
        <v>331</v>
      </c>
      <c r="BD164" s="171" t="str">
        <f>'NDC(10版）'!A127</f>
        <v>331</v>
      </c>
      <c r="BE164" s="2" t="e">
        <f>VLOOKUP("331",NDCｴﾘｱ,3,0)</f>
        <v>#REF!</v>
      </c>
      <c r="BF164" s="2">
        <f>IF(BC164=BD164,1,2)</f>
        <v>1</v>
      </c>
    </row>
    <row r="165" spans="1:58" ht="381.75">
      <c r="A165" s="231" t="s">
        <v>2939</v>
      </c>
      <c r="B165" s="232" t="s">
        <v>1506</v>
      </c>
      <c r="C165" s="25" t="str">
        <f>IF(B165="","",INDEX(分野TBL,MATCH(B165,分野名称,0),1))</f>
        <v>60</v>
      </c>
      <c r="D165" s="25">
        <f>IF(E165="","",ROW())</f>
        <v>165</v>
      </c>
      <c r="E165" s="233" t="s">
        <v>2887</v>
      </c>
      <c r="F165" s="232"/>
      <c r="G165" s="233" t="s">
        <v>2888</v>
      </c>
      <c r="H165" s="232"/>
      <c r="I165" s="234"/>
      <c r="J165" s="234" t="s">
        <v>3525</v>
      </c>
      <c r="K165" s="234" t="s">
        <v>3526</v>
      </c>
      <c r="L165" s="233" t="s">
        <v>2914</v>
      </c>
      <c r="M165" s="233"/>
      <c r="N165" s="232" t="s">
        <v>3128</v>
      </c>
      <c r="O165" s="235" t="s">
        <v>2913</v>
      </c>
      <c r="P165" s="233"/>
      <c r="Q165" s="233"/>
      <c r="R165" s="236">
        <v>42887</v>
      </c>
      <c r="S165" s="236">
        <v>43650</v>
      </c>
      <c r="T165" s="439">
        <v>3456</v>
      </c>
      <c r="U165" s="283">
        <v>331.85</v>
      </c>
      <c r="V165" s="37" t="str">
        <f>IF(U165="","",IF(ISNA(VLOOKUP(LEFT(U165,3),NDCｴﾘｱ,3,0)),IF(MID(U165,3,1)="0",VLOOKUP(LEFT(U165,2),NDCｴﾘｱ,2,0),_xlfn.CONCAT(VLOOKUP(LEFT(U165,2),NDCｴﾘｱ,2,0),"*")),VLOOKUP(LEFT(U165,3),NDCｴﾘｱ,2,0)))</f>
        <v>経済学､経済思想</v>
      </c>
      <c r="W165" s="223" t="str">
        <f>IF(X165="","",INDEX(収納場所内容ｴﾘｱ,MATCH(X165,ｻｲｽﾞ,0),2))</f>
        <v>Ｂ６
版</v>
      </c>
      <c r="X165" s="448" t="s">
        <v>2909</v>
      </c>
      <c r="Y165" s="105" t="s">
        <v>2915</v>
      </c>
      <c r="Z165" s="196"/>
      <c r="AA165" s="262" t="s">
        <v>1953</v>
      </c>
      <c r="AB165" s="117">
        <v>9784622086130</v>
      </c>
      <c r="AC165" s="232"/>
      <c r="AD165" s="118"/>
      <c r="AE165" s="237" t="str">
        <f>IF(AJ165="","",AJ165)</f>
        <v>大森弘一郎</v>
      </c>
      <c r="AF165" s="238">
        <f>IF(AK165="","",AK165)</f>
        <v>43681</v>
      </c>
      <c r="AG165" s="238">
        <f>IF(AL165="","",AL165)</f>
        <v>43713</v>
      </c>
      <c r="AH165" s="62" t="str">
        <f>IF(AM165="","",AM165)</f>
        <v/>
      </c>
      <c r="AI165" s="139"/>
      <c r="AJ165" s="239" t="s">
        <v>3136</v>
      </c>
      <c r="AK165" s="236">
        <v>43681</v>
      </c>
      <c r="AL165" s="236">
        <v>43713</v>
      </c>
      <c r="AM165" s="140"/>
      <c r="AN165" s="239"/>
      <c r="AO165" s="236"/>
      <c r="AP165" s="236"/>
      <c r="AQ165" s="140"/>
      <c r="AR165" s="239"/>
      <c r="AS165" s="236"/>
      <c r="AT165" s="236"/>
      <c r="AU165" s="140"/>
      <c r="AV165" s="239"/>
      <c r="AW165" s="236"/>
      <c r="AX165" s="236"/>
      <c r="AY165" s="140"/>
    </row>
    <row r="166" spans="1:58" ht="84.75">
      <c r="A166" s="231" t="s">
        <v>402</v>
      </c>
      <c r="B166" s="232" t="s">
        <v>713</v>
      </c>
      <c r="C166" s="25" t="str">
        <f>IF(B166="","",INDEX(分野TBL,MATCH(B166,分野名称,0),1))</f>
        <v>60</v>
      </c>
      <c r="D166" s="25">
        <f>IF(E166="","",ROW())</f>
        <v>166</v>
      </c>
      <c r="E166" s="233" t="s">
        <v>948</v>
      </c>
      <c r="F166" s="232"/>
      <c r="G166" s="233" t="s">
        <v>949</v>
      </c>
      <c r="H166" s="232"/>
      <c r="I166" s="234"/>
      <c r="J166" s="234" t="s">
        <v>3404</v>
      </c>
      <c r="K166" s="234"/>
      <c r="L166" s="233" t="s">
        <v>959</v>
      </c>
      <c r="M166" s="233"/>
      <c r="N166" s="232"/>
      <c r="O166" s="233" t="s">
        <v>1083</v>
      </c>
      <c r="P166" s="233" t="s">
        <v>882</v>
      </c>
      <c r="Q166" s="233" t="s">
        <v>1084</v>
      </c>
      <c r="R166" s="236">
        <v>41465</v>
      </c>
      <c r="S166" s="236">
        <v>42055</v>
      </c>
      <c r="T166" s="215">
        <v>781</v>
      </c>
      <c r="U166" s="108" t="s">
        <v>791</v>
      </c>
      <c r="V166" s="37" t="str">
        <f>IF(U166="","",IF(ISNA(VLOOKUP(LEFT(U166,3),NDCｴﾘｱ,3,0)),IF(MID(U166,3,1)="0",VLOOKUP(LEFT(U166,2),NDCｴﾘｱ,2,0),_xlfn.CONCAT(VLOOKUP(LEFT(U166,2),NDCｴﾘｱ,2,0),"*")),VLOOKUP(LEFT(U166,3),NDCｴﾘｱ,2,0)))</f>
        <v>経済史･事情､経済体制</v>
      </c>
      <c r="W166" s="223" t="str">
        <f>IF(X166="","",INDEX(収納場所内容ｴﾘｱ,MATCH(X166,ｻｲｽﾞ,0),2))</f>
        <v>文庫
新書</v>
      </c>
      <c r="X166" s="116" t="s">
        <v>1332</v>
      </c>
      <c r="Y166" s="105" t="s">
        <v>792</v>
      </c>
      <c r="Z166" s="451"/>
      <c r="AA166" s="262" t="s">
        <v>539</v>
      </c>
      <c r="AB166" s="117">
        <v>9784041105122</v>
      </c>
      <c r="AC166" s="232"/>
      <c r="AD166" s="118"/>
      <c r="AE166" s="237" t="str">
        <f>IF(AJ166="","",AJ166)</f>
        <v>岩谷 廣道</v>
      </c>
      <c r="AF166" s="238">
        <f>IF(AK166="","",AK166)</f>
        <v>43041</v>
      </c>
      <c r="AG166" s="238">
        <f>IF(AL166="","",AL166)</f>
        <v>43076</v>
      </c>
      <c r="AH166" s="62">
        <f>IF(AM166="","",AM166)</f>
        <v>43237</v>
      </c>
      <c r="AI166" s="139" t="s">
        <v>162</v>
      </c>
      <c r="AJ166" s="239" t="s">
        <v>1047</v>
      </c>
      <c r="AK166" s="236">
        <v>43041</v>
      </c>
      <c r="AL166" s="236">
        <v>43076</v>
      </c>
      <c r="AM166" s="140">
        <v>43237</v>
      </c>
      <c r="AN166" s="239" t="s">
        <v>422</v>
      </c>
      <c r="AO166" s="236">
        <v>42768</v>
      </c>
      <c r="AP166" s="236">
        <v>42796</v>
      </c>
      <c r="AQ166" s="140">
        <v>42796</v>
      </c>
      <c r="AR166" s="239"/>
      <c r="AS166" s="236"/>
      <c r="AT166" s="236"/>
      <c r="AU166" s="140"/>
      <c r="AV166" s="239"/>
      <c r="AW166" s="236"/>
      <c r="AX166" s="236"/>
      <c r="AY166" s="140"/>
    </row>
    <row r="167" spans="1:58" ht="105.75">
      <c r="A167" s="231" t="s">
        <v>400</v>
      </c>
      <c r="B167" s="232" t="s">
        <v>713</v>
      </c>
      <c r="C167" s="25" t="str">
        <f>IF(B167="","",INDEX(分野TBL,MATCH(B167,分野名称,0),1))</f>
        <v>60</v>
      </c>
      <c r="D167" s="25">
        <f>IF(E167="","",ROW())</f>
        <v>167</v>
      </c>
      <c r="E167" s="233" t="s">
        <v>681</v>
      </c>
      <c r="F167" s="232"/>
      <c r="G167" s="233" t="s">
        <v>682</v>
      </c>
      <c r="H167" s="232"/>
      <c r="I167" s="234"/>
      <c r="J167" s="234" t="s">
        <v>3400</v>
      </c>
      <c r="K167" s="234"/>
      <c r="L167" s="233" t="s">
        <v>683</v>
      </c>
      <c r="M167" s="233"/>
      <c r="N167" s="232"/>
      <c r="O167" s="233" t="s">
        <v>1079</v>
      </c>
      <c r="P167" s="233" t="s">
        <v>1341</v>
      </c>
      <c r="Q167" s="233">
        <v>2282</v>
      </c>
      <c r="R167" s="236">
        <v>41876</v>
      </c>
      <c r="S167" s="236">
        <v>41958</v>
      </c>
      <c r="T167" s="215">
        <v>820</v>
      </c>
      <c r="U167" s="108" t="s">
        <v>1340</v>
      </c>
      <c r="V167" s="37" t="str">
        <f>IF(U167="","",IF(ISNA(VLOOKUP(LEFT(U167,3),NDCｴﾘｱ,3,0)),IF(MID(U167,3,1)="0",VLOOKUP(LEFT(U167,2),NDCｴﾘｱ,2,0),_xlfn.CONCAT(VLOOKUP(LEFT(U167,2),NDCｴﾘｱ,2,0),"*")),VLOOKUP(LEFT(U167,3),NDCｴﾘｱ,2,0)))</f>
        <v>人口､土地､資源</v>
      </c>
      <c r="W167" s="223" t="str">
        <f>IF(X167="","",INDEX(収納場所内容ｴﾘｱ,MATCH(X167,ｻｲｽﾞ,0),2))</f>
        <v>文庫
新書</v>
      </c>
      <c r="X167" s="116" t="s">
        <v>1332</v>
      </c>
      <c r="Y167" s="105" t="s">
        <v>1339</v>
      </c>
      <c r="Z167" s="451"/>
      <c r="AA167" s="452" t="s">
        <v>1336</v>
      </c>
      <c r="AB167" s="117">
        <v>9784121023339</v>
      </c>
      <c r="AC167" s="232"/>
      <c r="AD167" s="118"/>
      <c r="AE167" s="237" t="str">
        <f>IF(AJ167="","",AJ167)</f>
        <v/>
      </c>
      <c r="AF167" s="238" t="str">
        <f>IF(AK167="","",AK167)</f>
        <v/>
      </c>
      <c r="AG167" s="238" t="str">
        <f>IF(AL167="","",AL167)</f>
        <v/>
      </c>
      <c r="AH167" s="62" t="str">
        <f>IF(AM167="","",AM167)</f>
        <v/>
      </c>
      <c r="AI167" s="139" t="s">
        <v>733</v>
      </c>
      <c r="AJ167" s="239"/>
      <c r="AK167" s="236"/>
      <c r="AL167" s="236"/>
      <c r="AM167" s="140"/>
      <c r="AN167" s="239"/>
      <c r="AO167" s="236"/>
      <c r="AP167" s="236"/>
      <c r="AQ167" s="140"/>
      <c r="AR167" s="239"/>
      <c r="AS167" s="236"/>
      <c r="AT167" s="236"/>
      <c r="AU167" s="140"/>
      <c r="AV167" s="239"/>
      <c r="AW167" s="236"/>
      <c r="AX167" s="236"/>
      <c r="AY167" s="140"/>
    </row>
    <row r="168" spans="1:58" ht="126">
      <c r="A168" s="231" t="s">
        <v>1858</v>
      </c>
      <c r="B168" s="232" t="s">
        <v>713</v>
      </c>
      <c r="C168" s="25" t="str">
        <f>IF(B168="","",INDEX(分野TBL,MATCH(B168,分野名称,0),1))</f>
        <v>60</v>
      </c>
      <c r="D168" s="25">
        <f>IF(E168="","",ROW())</f>
        <v>168</v>
      </c>
      <c r="E168" s="233" t="s">
        <v>1860</v>
      </c>
      <c r="F168" s="232"/>
      <c r="G168" s="233" t="s">
        <v>1871</v>
      </c>
      <c r="H168" s="232"/>
      <c r="I168" s="234" t="s">
        <v>3464</v>
      </c>
      <c r="J168" s="234" t="s">
        <v>3465</v>
      </c>
      <c r="K168" s="234" t="s">
        <v>3466</v>
      </c>
      <c r="L168" s="233" t="s">
        <v>1870</v>
      </c>
      <c r="M168" s="233"/>
      <c r="N168" s="232"/>
      <c r="O168" s="233" t="s">
        <v>1868</v>
      </c>
      <c r="P168" s="233" t="s">
        <v>1869</v>
      </c>
      <c r="Q168" s="233">
        <v>2431</v>
      </c>
      <c r="R168" s="236">
        <v>42888</v>
      </c>
      <c r="S168" s="236"/>
      <c r="T168" s="215">
        <v>820</v>
      </c>
      <c r="U168" s="108" t="s">
        <v>1875</v>
      </c>
      <c r="V168" s="37" t="str">
        <f>IF(U168="","",IF(ISNA(VLOOKUP(LEFT(U168,3),NDCｴﾘｱ,3,0)),IF(MID(U168,3,1)="0",VLOOKUP(LEFT(U168,2),NDCｴﾘｱ,2,0),_xlfn.CONCAT(VLOOKUP(LEFT(U168,2),NDCｴﾘｱ,2,0),"*")),VLOOKUP(LEFT(U168,3),NDCｴﾘｱ,2,0)))</f>
        <v>人口､土地､資源</v>
      </c>
      <c r="W168" s="223" t="str">
        <f>IF(X168="","",INDEX(収納場所内容ｴﾘｱ,MATCH(X168,ｻｲｽﾞ,0),2))</f>
        <v>文庫
新書</v>
      </c>
      <c r="X168" s="132" t="s">
        <v>1873</v>
      </c>
      <c r="Y168" s="105" t="s">
        <v>1872</v>
      </c>
      <c r="Z168" s="451"/>
      <c r="AA168" s="262" t="s">
        <v>1874</v>
      </c>
      <c r="AB168" s="117">
        <v>9784062884310</v>
      </c>
      <c r="AC168" s="232"/>
      <c r="AD168" s="118"/>
      <c r="AE168" s="237" t="str">
        <f>IF(AJ168="","",AJ168)</f>
        <v>谷井一彦</v>
      </c>
      <c r="AF168" s="238">
        <f>IF(AK168="","",AK168)</f>
        <v>43707</v>
      </c>
      <c r="AG168" s="238">
        <f>IF(AL168="","",AL168)</f>
        <v>43741</v>
      </c>
      <c r="AH168" s="62">
        <f>IF(AM168="","",AM168)</f>
        <v>43741</v>
      </c>
      <c r="AI168" s="139"/>
      <c r="AJ168" s="239" t="s">
        <v>497</v>
      </c>
      <c r="AK168" s="236">
        <v>43707</v>
      </c>
      <c r="AL168" s="236">
        <v>43741</v>
      </c>
      <c r="AM168" s="140">
        <v>43741</v>
      </c>
      <c r="AN168" s="239" t="s">
        <v>2039</v>
      </c>
      <c r="AO168" s="236">
        <v>43349</v>
      </c>
      <c r="AP168" s="236">
        <v>43377</v>
      </c>
      <c r="AQ168" s="140">
        <v>43377</v>
      </c>
      <c r="AR168" s="239" t="s">
        <v>1853</v>
      </c>
      <c r="AS168" s="236">
        <v>43314</v>
      </c>
      <c r="AT168" s="236">
        <v>43349</v>
      </c>
      <c r="AU168" s="140">
        <v>43349</v>
      </c>
      <c r="AV168" s="239"/>
      <c r="AW168" s="236"/>
      <c r="AX168" s="236"/>
      <c r="AY168" s="140"/>
    </row>
    <row r="169" spans="1:58" ht="304.5">
      <c r="A169" s="231" t="s">
        <v>1802</v>
      </c>
      <c r="B169" s="232" t="s">
        <v>713</v>
      </c>
      <c r="C169" s="25" t="str">
        <f>IF(B169="","",INDEX(分野TBL,MATCH(B169,分野名称,0),1))</f>
        <v>60</v>
      </c>
      <c r="D169" s="25">
        <f>IF(E169="","",ROW())</f>
        <v>169</v>
      </c>
      <c r="E169" s="233" t="s">
        <v>3354</v>
      </c>
      <c r="F169" s="232"/>
      <c r="G169" s="233" t="s">
        <v>1877</v>
      </c>
      <c r="H169" s="232"/>
      <c r="I169" s="234" t="s">
        <v>3467</v>
      </c>
      <c r="J169" s="234" t="s">
        <v>3468</v>
      </c>
      <c r="K169" s="234" t="s">
        <v>3469</v>
      </c>
      <c r="L169" s="233" t="s">
        <v>1870</v>
      </c>
      <c r="M169" s="233"/>
      <c r="N169" s="232"/>
      <c r="O169" s="233" t="s">
        <v>1868</v>
      </c>
      <c r="P169" s="233" t="s">
        <v>1869</v>
      </c>
      <c r="Q169" s="233">
        <v>2475</v>
      </c>
      <c r="R169" s="236">
        <v>43242</v>
      </c>
      <c r="S169" s="236"/>
      <c r="T169" s="215">
        <v>907</v>
      </c>
      <c r="U169" s="108" t="s">
        <v>1875</v>
      </c>
      <c r="V169" s="37" t="str">
        <f>IF(U169="","",IF(ISNA(VLOOKUP(LEFT(U169,3),NDCｴﾘｱ,3,0)),IF(MID(U169,3,1)="0",VLOOKUP(LEFT(U169,2),NDCｴﾘｱ,2,0),_xlfn.CONCAT(VLOOKUP(LEFT(U169,2),NDCｴﾘｱ,2,0),"*")),VLOOKUP(LEFT(U169,3),NDCｴﾘｱ,2,0)))</f>
        <v>人口､土地､資源</v>
      </c>
      <c r="W169" s="223" t="str">
        <f>IF(X169="","",INDEX(収納場所内容ｴﾘｱ,MATCH(X169,ｻｲｽﾞ,0),2))</f>
        <v>文庫
新書</v>
      </c>
      <c r="X169" s="132" t="s">
        <v>1873</v>
      </c>
      <c r="Y169" s="105" t="s">
        <v>1872</v>
      </c>
      <c r="Z169" s="451"/>
      <c r="AA169" s="262" t="s">
        <v>1874</v>
      </c>
      <c r="AB169" s="117">
        <v>9784065117682</v>
      </c>
      <c r="AC169" s="232"/>
      <c r="AD169" s="127" t="s">
        <v>1876</v>
      </c>
      <c r="AE169" s="237" t="str">
        <f>IF(AJ169="","",AJ169)</f>
        <v>金子仁洋</v>
      </c>
      <c r="AF169" s="238">
        <f>IF(AK169="","",AK169)</f>
        <v>43349</v>
      </c>
      <c r="AG169" s="238">
        <f>IF(AL169="","",AL169)</f>
        <v>43377</v>
      </c>
      <c r="AH169" s="62">
        <f>IF(AM169="","",AM169)</f>
        <v>43377</v>
      </c>
      <c r="AI169" s="139"/>
      <c r="AJ169" s="239" t="s">
        <v>2039</v>
      </c>
      <c r="AK169" s="236">
        <v>43349</v>
      </c>
      <c r="AL169" s="236">
        <v>43377</v>
      </c>
      <c r="AM169" s="140">
        <v>43377</v>
      </c>
      <c r="AN169" s="239" t="s">
        <v>1853</v>
      </c>
      <c r="AO169" s="236">
        <v>43314</v>
      </c>
      <c r="AP169" s="236">
        <v>43349</v>
      </c>
      <c r="AQ169" s="140">
        <v>43349</v>
      </c>
      <c r="AR169" s="239"/>
      <c r="AS169" s="236"/>
      <c r="AT169" s="236"/>
      <c r="AU169" s="140"/>
      <c r="AV169" s="239"/>
      <c r="AW169" s="236"/>
      <c r="AX169" s="236"/>
      <c r="AY169" s="140"/>
    </row>
    <row r="170" spans="1:58" ht="63.75">
      <c r="A170" s="231" t="s">
        <v>247</v>
      </c>
      <c r="B170" s="232" t="s">
        <v>713</v>
      </c>
      <c r="C170" s="25" t="str">
        <f>IF(B170="","",INDEX(分野TBL,MATCH(B170,分野名称,0),1))</f>
        <v>60</v>
      </c>
      <c r="D170" s="25">
        <f>IF(E170="","",ROW())</f>
        <v>170</v>
      </c>
      <c r="E170" s="233" t="s">
        <v>96</v>
      </c>
      <c r="F170" s="232"/>
      <c r="G170" s="233" t="s">
        <v>774</v>
      </c>
      <c r="H170" s="232"/>
      <c r="I170" s="234"/>
      <c r="J170" s="234" t="s">
        <v>773</v>
      </c>
      <c r="K170" s="234"/>
      <c r="L170" s="233" t="s">
        <v>951</v>
      </c>
      <c r="M170" s="233"/>
      <c r="N170" s="232"/>
      <c r="O170" s="233" t="s">
        <v>1154</v>
      </c>
      <c r="P170" s="233"/>
      <c r="Q170" s="233"/>
      <c r="R170" s="275">
        <v>35767</v>
      </c>
      <c r="S170" s="236">
        <v>35767</v>
      </c>
      <c r="T170" s="215">
        <v>1600</v>
      </c>
      <c r="U170" s="108" t="s">
        <v>97</v>
      </c>
      <c r="V170" s="37" t="str">
        <f>IF(U170="","",IF(ISNA(VLOOKUP(LEFT(U170,3),NDCｴﾘｱ,3,0)),IF(MID(U170,3,1)="0",VLOOKUP(LEFT(U170,2),NDCｴﾘｱ,2,0),_xlfn.CONCAT(VLOOKUP(LEFT(U170,2),NDCｴﾘｱ,2,0),"*")),VLOOKUP(LEFT(U170,3),NDCｴﾘｱ,2,0)))</f>
        <v>租税</v>
      </c>
      <c r="W170" s="223" t="str">
        <f>IF(X170="","",INDEX(収納場所内容ｴﾘｱ,MATCH(X170,ｻｲｽﾞ,0),2))</f>
        <v>Ａ５
版</v>
      </c>
      <c r="X170" s="121" t="s">
        <v>1328</v>
      </c>
      <c r="Y170" s="105" t="s">
        <v>99</v>
      </c>
      <c r="Z170" s="451"/>
      <c r="AA170" s="262" t="s">
        <v>98</v>
      </c>
      <c r="AB170" s="117">
        <v>9784324053416</v>
      </c>
      <c r="AC170" s="232"/>
      <c r="AD170" s="118"/>
      <c r="AE170" s="237" t="str">
        <f>IF(AJ170="","",AJ170)</f>
        <v/>
      </c>
      <c r="AF170" s="238" t="str">
        <f>IF(AK170="","",AK170)</f>
        <v/>
      </c>
      <c r="AG170" s="238" t="str">
        <f>IF(AL170="","",AL170)</f>
        <v/>
      </c>
      <c r="AH170" s="62" t="str">
        <f>IF(AM170="","",AM170)</f>
        <v/>
      </c>
      <c r="AI170" s="139" t="s">
        <v>128</v>
      </c>
      <c r="AJ170" s="239"/>
      <c r="AK170" s="236"/>
      <c r="AL170" s="236"/>
      <c r="AM170" s="140"/>
      <c r="AN170" s="239"/>
      <c r="AO170" s="236"/>
      <c r="AP170" s="236"/>
      <c r="AQ170" s="140"/>
      <c r="AR170" s="239"/>
      <c r="AS170" s="236"/>
      <c r="AT170" s="236"/>
      <c r="AU170" s="140"/>
      <c r="AV170" s="239"/>
      <c r="AW170" s="236"/>
      <c r="AX170" s="236"/>
      <c r="AY170" s="140"/>
    </row>
    <row r="171" spans="1:58" ht="137.25">
      <c r="A171" s="231" t="s">
        <v>654</v>
      </c>
      <c r="B171" s="232" t="s">
        <v>713</v>
      </c>
      <c r="C171" s="25" t="str">
        <f>IF(B171="","",INDEX(分野TBL,MATCH(B171,分野名称,0),1))</f>
        <v>60</v>
      </c>
      <c r="D171" s="25">
        <f>IF(E171="","",ROW())</f>
        <v>171</v>
      </c>
      <c r="E171" s="281" t="s">
        <v>1402</v>
      </c>
      <c r="F171" s="232"/>
      <c r="G171" s="233" t="s">
        <v>1403</v>
      </c>
      <c r="H171" s="232"/>
      <c r="I171" s="234"/>
      <c r="J171" s="234" t="s">
        <v>3451</v>
      </c>
      <c r="K171" s="234" t="s">
        <v>3452</v>
      </c>
      <c r="L171" s="233" t="s">
        <v>648</v>
      </c>
      <c r="M171" s="233"/>
      <c r="N171" s="232"/>
      <c r="O171" s="233" t="s">
        <v>1405</v>
      </c>
      <c r="P171" s="282" t="s">
        <v>1404</v>
      </c>
      <c r="Q171" s="233"/>
      <c r="R171" s="236">
        <v>42948</v>
      </c>
      <c r="S171" s="435"/>
      <c r="T171" s="215">
        <v>907</v>
      </c>
      <c r="U171" s="207" t="s">
        <v>1407</v>
      </c>
      <c r="V171" s="37" t="str">
        <f>IF(U171="","",IF(ISNA(VLOOKUP(LEFT(U171,3),NDCｴﾘｱ,3,0)),IF(MID(U171,3,1)="0",VLOOKUP(LEFT(U171,2),NDCｴﾘｱ,2,0),_xlfn.CONCAT(VLOOKUP(LEFT(U171,2),NDCｴﾘｱ,2,0),"*")),VLOOKUP(LEFT(U171,3),NDCｴﾘｱ,2,0)))</f>
        <v>社会学</v>
      </c>
      <c r="W171" s="223" t="str">
        <f>IF(X171="","",INDEX(収納場所内容ｴﾘｱ,MATCH(X171,ｻｲｽﾞ,0),2))</f>
        <v>文庫
新書</v>
      </c>
      <c r="X171" s="116" t="s">
        <v>1332</v>
      </c>
      <c r="Y171" s="105" t="s">
        <v>1406</v>
      </c>
      <c r="Z171" s="262"/>
      <c r="AA171" s="215" t="s">
        <v>539</v>
      </c>
      <c r="AB171" s="117">
        <v>9784098253159</v>
      </c>
      <c r="AC171" s="232"/>
      <c r="AD171" s="118"/>
      <c r="AE171" s="237" t="str">
        <f>IF(AJ171="","",AJ171)</f>
        <v>金子 壮一</v>
      </c>
      <c r="AF171" s="238">
        <f>IF(AK171="","",AK171)</f>
        <v>43160</v>
      </c>
      <c r="AG171" s="238">
        <f>IF(AL171="","",AL171)</f>
        <v>43195</v>
      </c>
      <c r="AH171" s="62">
        <f>IF(AM171="","",AM171)</f>
        <v>43195</v>
      </c>
      <c r="AI171" s="139" t="s">
        <v>1255</v>
      </c>
      <c r="AJ171" s="239" t="s">
        <v>1107</v>
      </c>
      <c r="AK171" s="236">
        <v>43160</v>
      </c>
      <c r="AL171" s="236">
        <v>43195</v>
      </c>
      <c r="AM171" s="140">
        <v>43195</v>
      </c>
      <c r="AN171" s="239"/>
      <c r="AO171" s="236"/>
      <c r="AP171" s="236"/>
      <c r="AQ171" s="140"/>
      <c r="AR171" s="239"/>
      <c r="AS171" s="236"/>
      <c r="AT171" s="236"/>
      <c r="AU171" s="140"/>
      <c r="AV171" s="239"/>
      <c r="AW171" s="236"/>
      <c r="AX171" s="236"/>
      <c r="AY171" s="140"/>
    </row>
    <row r="172" spans="1:58" ht="81.75">
      <c r="A172" s="231" t="s">
        <v>1685</v>
      </c>
      <c r="B172" s="232" t="s">
        <v>713</v>
      </c>
      <c r="C172" s="25" t="str">
        <f>IF(B172="","",INDEX(分野TBL,MATCH(B172,分野名称,0),1))</f>
        <v>60</v>
      </c>
      <c r="D172" s="25">
        <f>IF(E172="","",ROW())</f>
        <v>172</v>
      </c>
      <c r="E172" s="233" t="s">
        <v>1680</v>
      </c>
      <c r="F172" s="232"/>
      <c r="G172" s="233" t="s">
        <v>1681</v>
      </c>
      <c r="H172" s="232"/>
      <c r="I172" s="234"/>
      <c r="J172" s="234" t="s">
        <v>1418</v>
      </c>
      <c r="K172" s="234" t="s">
        <v>1418</v>
      </c>
      <c r="L172" s="233" t="s">
        <v>1682</v>
      </c>
      <c r="M172" s="233"/>
      <c r="N172" s="232"/>
      <c r="O172" s="233" t="s">
        <v>1683</v>
      </c>
      <c r="P172" s="233" t="s">
        <v>1750</v>
      </c>
      <c r="Q172" s="233"/>
      <c r="R172" s="236">
        <v>35521</v>
      </c>
      <c r="S172" s="435"/>
      <c r="T172" s="215"/>
      <c r="U172" s="208" t="s">
        <v>1749</v>
      </c>
      <c r="V172" s="37" t="str">
        <f>IF(U172="","",IF(ISNA(VLOOKUP(LEFT(U172,3),NDCｴﾘｱ,3,0)),IF(MID(U172,3,1)="0",VLOOKUP(LEFT(U172,2),NDCｴﾘｱ,2,0),_xlfn.CONCAT(VLOOKUP(LEFT(U172,2),NDCｴﾘｱ,2,0),"*")),VLOOKUP(LEFT(U172,3),NDCｴﾘｱ,2,0)))</f>
        <v>社会:生活･消費者問題</v>
      </c>
      <c r="W172" s="223" t="str">
        <f>IF(X172="","",INDEX(収納場所内容ｴﾘｱ,MATCH(X172,ｻｲｽﾞ,0),2))</f>
        <v>Ａ５
版</v>
      </c>
      <c r="X172" s="449" t="s">
        <v>1268</v>
      </c>
      <c r="Y172" s="123" t="s">
        <v>1747</v>
      </c>
      <c r="Z172" s="262"/>
      <c r="AA172" s="215" t="s">
        <v>806</v>
      </c>
      <c r="AB172" s="117">
        <v>97066514</v>
      </c>
      <c r="AC172" s="232"/>
      <c r="AD172" s="118"/>
      <c r="AE172" s="237" t="str">
        <f>IF(AJ172="","",AJ172)</f>
        <v/>
      </c>
      <c r="AF172" s="238" t="str">
        <f>IF(AK172="","",AK172)</f>
        <v/>
      </c>
      <c r="AG172" s="238" t="str">
        <f>IF(AL172="","",AL172)</f>
        <v/>
      </c>
      <c r="AH172" s="62" t="str">
        <f>IF(AM172="","",AM172)</f>
        <v/>
      </c>
      <c r="AI172" s="139" t="s">
        <v>1746</v>
      </c>
      <c r="AJ172" s="239"/>
      <c r="AK172" s="236"/>
      <c r="AL172" s="236"/>
      <c r="AM172" s="140"/>
      <c r="AN172" s="239"/>
      <c r="AO172" s="236"/>
      <c r="AP172" s="236"/>
      <c r="AQ172" s="140"/>
      <c r="AR172" s="239"/>
      <c r="AS172" s="236"/>
      <c r="AT172" s="236"/>
      <c r="AU172" s="140"/>
      <c r="AV172" s="239"/>
      <c r="AW172" s="236"/>
      <c r="AX172" s="236"/>
      <c r="AY172" s="140"/>
    </row>
    <row r="173" spans="1:58" ht="136.5">
      <c r="A173" s="231" t="s">
        <v>1798</v>
      </c>
      <c r="B173" s="232" t="s">
        <v>713</v>
      </c>
      <c r="C173" s="25" t="str">
        <f>IF(B173="","",INDEX(分野TBL,MATCH(B173,分野名称,0),1))</f>
        <v>60</v>
      </c>
      <c r="D173" s="25">
        <f>IF(E173="","",ROW())</f>
        <v>173</v>
      </c>
      <c r="E173" s="233" t="s">
        <v>1799</v>
      </c>
      <c r="F173" s="232"/>
      <c r="G173" s="233"/>
      <c r="H173" s="232"/>
      <c r="I173" s="234" t="s">
        <v>1814</v>
      </c>
      <c r="J173" s="234" t="s">
        <v>3463</v>
      </c>
      <c r="K173" s="234" t="s">
        <v>1813</v>
      </c>
      <c r="L173" s="233" t="s">
        <v>1800</v>
      </c>
      <c r="M173" s="233"/>
      <c r="N173" s="232"/>
      <c r="O173" s="233" t="s">
        <v>1199</v>
      </c>
      <c r="P173" s="233" t="s">
        <v>1801</v>
      </c>
      <c r="Q173" s="233">
        <v>980</v>
      </c>
      <c r="R173" s="236">
        <v>41871</v>
      </c>
      <c r="S173" s="435">
        <v>43237</v>
      </c>
      <c r="T173" s="215"/>
      <c r="U173" s="207" t="s">
        <v>1812</v>
      </c>
      <c r="V173" s="37" t="str">
        <f>IF(U173="","",IF(ISNA(VLOOKUP(LEFT(U173,3),NDCｴﾘｱ,3,0)),IF(MID(U173,3,1)="0",VLOOKUP(LEFT(U173,2),NDCｴﾘｱ,2,0),_xlfn.CONCAT(VLOOKUP(LEFT(U173,2),NDCｴﾘｱ,2,0),"*")),VLOOKUP(LEFT(U173,3),NDCｴﾘｱ,2,0)))</f>
        <v>社会福祉</v>
      </c>
      <c r="W173" s="223" t="str">
        <f>IF(X173="","",INDEX(収納場所内容ｴﾘｱ,MATCH(X173,ｻｲｽﾞ,0),2))</f>
        <v>文庫
新書</v>
      </c>
      <c r="X173" s="135" t="s">
        <v>1241</v>
      </c>
      <c r="Y173" s="105" t="s">
        <v>1811</v>
      </c>
      <c r="Z173" s="262"/>
      <c r="AA173" s="215" t="s">
        <v>539</v>
      </c>
      <c r="AB173" s="117">
        <v>9784166609802</v>
      </c>
      <c r="AC173" s="232"/>
      <c r="AD173" s="118"/>
      <c r="AE173" s="237" t="str">
        <f>IF(AJ173="","",AJ173)</f>
        <v/>
      </c>
      <c r="AF173" s="238" t="str">
        <f>IF(AK173="","",AK173)</f>
        <v/>
      </c>
      <c r="AG173" s="238" t="str">
        <f>IF(AL173="","",AL173)</f>
        <v/>
      </c>
      <c r="AH173" s="62" t="str">
        <f>IF(AM173="","",AM173)</f>
        <v/>
      </c>
      <c r="AI173" s="139" t="s">
        <v>279</v>
      </c>
      <c r="AJ173" s="239"/>
      <c r="AK173" s="236"/>
      <c r="AL173" s="236"/>
      <c r="AM173" s="140"/>
      <c r="AN173" s="239"/>
      <c r="AO173" s="236"/>
      <c r="AP173" s="236"/>
      <c r="AQ173" s="140"/>
      <c r="AR173" s="239"/>
      <c r="AS173" s="236"/>
      <c r="AT173" s="236"/>
      <c r="AU173" s="140"/>
      <c r="AV173" s="239"/>
      <c r="AW173" s="236"/>
      <c r="AX173" s="236"/>
      <c r="AY173" s="140"/>
    </row>
    <row r="174" spans="1:58" ht="171.75">
      <c r="A174" s="231" t="s">
        <v>3109</v>
      </c>
      <c r="B174" s="232" t="s">
        <v>1506</v>
      </c>
      <c r="C174" s="25" t="str">
        <f>IF(B174="","",INDEX(分野TBL,MATCH(B174,分野名称,0),1))</f>
        <v>60</v>
      </c>
      <c r="D174" s="25">
        <f>IF(E174="","",ROW())</f>
        <v>174</v>
      </c>
      <c r="E174" s="233" t="s">
        <v>3362</v>
      </c>
      <c r="F174" s="232"/>
      <c r="G174" s="233"/>
      <c r="H174" s="232"/>
      <c r="I174" s="234"/>
      <c r="J174" s="430" t="s">
        <v>3538</v>
      </c>
      <c r="K174" s="234" t="s">
        <v>3369</v>
      </c>
      <c r="L174" s="233" t="s">
        <v>3363</v>
      </c>
      <c r="M174" s="233"/>
      <c r="N174" s="232"/>
      <c r="O174" s="235" t="s">
        <v>3365</v>
      </c>
      <c r="P174" s="233" t="s">
        <v>3364</v>
      </c>
      <c r="Q174" s="233"/>
      <c r="R174" s="236">
        <v>43665</v>
      </c>
      <c r="S174" s="435">
        <v>43313</v>
      </c>
      <c r="T174" s="217">
        <v>918</v>
      </c>
      <c r="U174" s="440">
        <v>369.33</v>
      </c>
      <c r="V174" s="37" t="str">
        <f>IF(U174="","",IF(ISNA(VLOOKUP(LEFT(U174,3),NDCｴﾘｱ,3,0)),IF(MID(U174,3,1)="0",VLOOKUP(LEFT(U174,2),NDCｴﾘｱ,2,0),_xlfn.CONCAT(VLOOKUP(LEFT(U174,2),NDCｴﾘｱ,2,0),"*")),VLOOKUP(LEFT(U174,3),NDCｴﾘｱ,2,0)))</f>
        <v>社会福祉</v>
      </c>
      <c r="W174" s="223" t="str">
        <f>IF(X174="","",INDEX(収納場所内容ｴﾘｱ,MATCH(X174,ｻｲｽﾞ,0),2))</f>
        <v>文庫
新書</v>
      </c>
      <c r="X174" s="449" t="s">
        <v>3366</v>
      </c>
      <c r="Y174" s="105" t="s">
        <v>3367</v>
      </c>
      <c r="Z174" s="450"/>
      <c r="AA174" s="215" t="s">
        <v>3368</v>
      </c>
      <c r="AB174" s="283">
        <v>9784166612277</v>
      </c>
      <c r="AC174" s="232"/>
      <c r="AD174" s="118"/>
      <c r="AE174" s="237" t="str">
        <f>IF(AJ174="","",AJ174)</f>
        <v>中川浩之</v>
      </c>
      <c r="AF174" s="238">
        <f>IF(AK174="","",AK174)</f>
        <v>43678</v>
      </c>
      <c r="AG174" s="238">
        <f>IF(AL174="","",AL174)</f>
        <v>43713</v>
      </c>
      <c r="AH174" s="62">
        <f>IF(AM174="","",AM174)</f>
        <v>43713</v>
      </c>
      <c r="AI174" s="139"/>
      <c r="AJ174" s="239" t="s">
        <v>3370</v>
      </c>
      <c r="AK174" s="236">
        <v>43678</v>
      </c>
      <c r="AL174" s="236">
        <v>43713</v>
      </c>
      <c r="AM174" s="140">
        <v>43713</v>
      </c>
      <c r="AN174" s="239"/>
      <c r="AO174" s="236"/>
      <c r="AP174" s="236"/>
      <c r="AQ174" s="140"/>
      <c r="AR174" s="239"/>
      <c r="AS174" s="236"/>
      <c r="AT174" s="236"/>
      <c r="AU174" s="140"/>
      <c r="AV174" s="239"/>
      <c r="AW174" s="236"/>
      <c r="AX174" s="236"/>
      <c r="AY174" s="140"/>
    </row>
    <row r="175" spans="1:58" ht="42.75">
      <c r="A175" s="231" t="s">
        <v>240</v>
      </c>
      <c r="B175" s="232" t="s">
        <v>713</v>
      </c>
      <c r="C175" s="25" t="str">
        <f>IF(B175="","",INDEX(分野TBL,MATCH(B175,分野名称,0),1))</f>
        <v>60</v>
      </c>
      <c r="D175" s="25">
        <f>IF(E175="","",ROW())</f>
        <v>175</v>
      </c>
      <c r="E175" s="233" t="s">
        <v>1026</v>
      </c>
      <c r="F175" s="232"/>
      <c r="G175" s="233" t="s">
        <v>1027</v>
      </c>
      <c r="H175" s="232"/>
      <c r="I175" s="234"/>
      <c r="J175" s="234" t="s">
        <v>1448</v>
      </c>
      <c r="K175" s="234"/>
      <c r="L175" s="233" t="s">
        <v>1028</v>
      </c>
      <c r="M175" s="233" t="s">
        <v>1029</v>
      </c>
      <c r="N175" s="232"/>
      <c r="O175" s="233" t="s">
        <v>1030</v>
      </c>
      <c r="P175" s="233" t="s">
        <v>1031</v>
      </c>
      <c r="Q175" s="233" t="s">
        <v>1032</v>
      </c>
      <c r="R175" s="236">
        <v>33460</v>
      </c>
      <c r="S175" s="435">
        <v>42144</v>
      </c>
      <c r="T175" s="232">
        <v>1600</v>
      </c>
      <c r="U175" s="295" t="s">
        <v>557</v>
      </c>
      <c r="V175" s="37" t="str">
        <f>IF(U175="","",IF(ISNA(VLOOKUP(LEFT(U175,3),NDCｴﾘｱ,3,0)),IF(MID(U175,3,1)="0",VLOOKUP(LEFT(U175,2),NDCｴﾘｱ,2,0),_xlfn.CONCAT(VLOOKUP(LEFT(U175,2),NDCｴﾘｱ,2,0),"*")),VLOOKUP(LEFT(U175,3),NDCｴﾘｱ,2,0)))</f>
        <v>戦争､戦略､戦術</v>
      </c>
      <c r="W175" s="223" t="str">
        <f>IF(X175="","",INDEX(収納場所内容ｴﾘｱ,MATCH(X175,ｻｲｽﾞ,0),2))</f>
        <v>文庫
新書</v>
      </c>
      <c r="X175" s="116" t="s">
        <v>1334</v>
      </c>
      <c r="Y175" s="105" t="s">
        <v>559</v>
      </c>
      <c r="Z175" s="262"/>
      <c r="AA175" s="215" t="s">
        <v>558</v>
      </c>
      <c r="AB175" s="117">
        <v>9784122018334</v>
      </c>
      <c r="AC175" s="232"/>
      <c r="AD175" s="118"/>
      <c r="AE175" s="237" t="str">
        <f>IF(AJ175="","",AJ175)</f>
        <v>岩谷 廣道</v>
      </c>
      <c r="AF175" s="238">
        <f>IF(AK175="","",AK175)</f>
        <v>42888</v>
      </c>
      <c r="AG175" s="238">
        <f>IF(AL175="","",AL175)</f>
        <v>42924</v>
      </c>
      <c r="AH175" s="62">
        <f>IF(AM175="","",AM175)</f>
        <v>42924</v>
      </c>
      <c r="AI175" s="139" t="s">
        <v>166</v>
      </c>
      <c r="AJ175" s="239" t="s">
        <v>1047</v>
      </c>
      <c r="AK175" s="236">
        <v>42888</v>
      </c>
      <c r="AL175" s="236">
        <v>42924</v>
      </c>
      <c r="AM175" s="140">
        <v>42924</v>
      </c>
      <c r="AN175" s="239" t="s">
        <v>1033</v>
      </c>
      <c r="AO175" s="236">
        <v>42502</v>
      </c>
      <c r="AP175" s="236">
        <v>42502</v>
      </c>
      <c r="AQ175" s="140">
        <v>42523</v>
      </c>
      <c r="AR175" s="239"/>
      <c r="AS175" s="236"/>
      <c r="AT175" s="236"/>
      <c r="AU175" s="140"/>
      <c r="AV175" s="239"/>
      <c r="AW175" s="236"/>
      <c r="AX175" s="236"/>
      <c r="AY175" s="140"/>
    </row>
    <row r="176" spans="1:58" ht="200.25">
      <c r="A176" s="231" t="s">
        <v>410</v>
      </c>
      <c r="B176" s="232" t="s">
        <v>713</v>
      </c>
      <c r="C176" s="25" t="str">
        <f>IF(B176="","",INDEX(分野TBL,MATCH(B176,分野名称,0),1))</f>
        <v>60</v>
      </c>
      <c r="D176" s="25">
        <f>IF(E176="","",ROW())</f>
        <v>176</v>
      </c>
      <c r="E176" s="233" t="s">
        <v>571</v>
      </c>
      <c r="F176" s="232"/>
      <c r="G176" s="233" t="s">
        <v>572</v>
      </c>
      <c r="H176" s="232"/>
      <c r="I176" s="234" t="s">
        <v>3419</v>
      </c>
      <c r="J176" s="278" t="s">
        <v>3420</v>
      </c>
      <c r="K176" s="278" t="s">
        <v>3421</v>
      </c>
      <c r="L176" s="233" t="s">
        <v>574</v>
      </c>
      <c r="M176" s="233"/>
      <c r="N176" s="232" t="s">
        <v>3</v>
      </c>
      <c r="O176" s="233" t="s">
        <v>573</v>
      </c>
      <c r="P176" s="233"/>
      <c r="Q176" s="233"/>
      <c r="R176" s="236">
        <v>42439</v>
      </c>
      <c r="S176" s="435"/>
      <c r="T176" s="215">
        <v>2000</v>
      </c>
      <c r="U176" s="207" t="s">
        <v>4</v>
      </c>
      <c r="V176" s="37" t="str">
        <f>IF(U176="","",IF(ISNA(VLOOKUP(LEFT(U176,3),NDCｴﾘｱ,3,0)),IF(MID(U176,3,1)="0",VLOOKUP(LEFT(U176,2),NDCｴﾘｱ,2,0),_xlfn.CONCAT(VLOOKUP(LEFT(U176,2),NDCｴﾘｱ,2,0),"*")),VLOOKUP(LEFT(U176,3),NDCｴﾘｱ,2,0)))</f>
        <v>気象学</v>
      </c>
      <c r="W176" s="223" t="str">
        <f>IF(X176="","",INDEX(収納場所内容ｴﾘｱ,MATCH(X176,ｻｲｽﾞ,0),2))</f>
        <v>Ｂ６
版</v>
      </c>
      <c r="X176" s="121" t="s">
        <v>2857</v>
      </c>
      <c r="Y176" s="105">
        <v>426</v>
      </c>
      <c r="Z176" s="262"/>
      <c r="AA176" s="215">
        <v>20</v>
      </c>
      <c r="AB176" s="117" t="s">
        <v>737</v>
      </c>
      <c r="AC176" s="232"/>
      <c r="AD176" s="118"/>
      <c r="AE176" s="237" t="str">
        <f>IF(AJ176="","",AJ176)</f>
        <v>龍野 廣道</v>
      </c>
      <c r="AF176" s="238">
        <f>IF(AK176="","",AK176)</f>
        <v>42768</v>
      </c>
      <c r="AG176" s="238">
        <f>IF(AL176="","",AL176)</f>
        <v>42796</v>
      </c>
      <c r="AH176" s="62">
        <f>IF(AM176="","",AM176)</f>
        <v>42831</v>
      </c>
      <c r="AI176" s="139" t="s">
        <v>594</v>
      </c>
      <c r="AJ176" s="239" t="s">
        <v>9</v>
      </c>
      <c r="AK176" s="236">
        <v>42768</v>
      </c>
      <c r="AL176" s="236">
        <v>42796</v>
      </c>
      <c r="AM176" s="140">
        <v>42831</v>
      </c>
      <c r="AN176" s="239"/>
      <c r="AO176" s="236"/>
      <c r="AP176" s="236"/>
      <c r="AQ176" s="140"/>
      <c r="AR176" s="239"/>
      <c r="AS176" s="236"/>
      <c r="AT176" s="236"/>
      <c r="AU176" s="140"/>
      <c r="AV176" s="239"/>
      <c r="AW176" s="236"/>
      <c r="AX176" s="236"/>
      <c r="AY176" s="140"/>
    </row>
    <row r="177" spans="1:51" ht="63.75">
      <c r="A177" s="231" t="s">
        <v>278</v>
      </c>
      <c r="B177" s="232" t="s">
        <v>713</v>
      </c>
      <c r="C177" s="25" t="str">
        <f>IF(B177="","",INDEX(分野TBL,MATCH(B177,分野名称,0),1))</f>
        <v>60</v>
      </c>
      <c r="D177" s="25">
        <f>IF(E177="","",ROW())</f>
        <v>177</v>
      </c>
      <c r="E177" s="233" t="s">
        <v>435</v>
      </c>
      <c r="F177" s="232"/>
      <c r="G177" s="233" t="s">
        <v>770</v>
      </c>
      <c r="H177" s="232"/>
      <c r="I177" s="234" t="s">
        <v>693</v>
      </c>
      <c r="J177" s="234" t="s">
        <v>1436</v>
      </c>
      <c r="K177" s="234"/>
      <c r="L177" s="233" t="s">
        <v>1257</v>
      </c>
      <c r="M177" s="233"/>
      <c r="N177" s="232"/>
      <c r="O177" s="233" t="s">
        <v>445</v>
      </c>
      <c r="P177" s="233"/>
      <c r="Q177" s="233"/>
      <c r="R177" s="236">
        <v>37680</v>
      </c>
      <c r="S177" s="435"/>
      <c r="T177" s="215">
        <v>3600</v>
      </c>
      <c r="U177" s="207" t="s">
        <v>443</v>
      </c>
      <c r="V177" s="37" t="str">
        <f>IF(U177="","",IF(ISNA(VLOOKUP(LEFT(U177,3),NDCｴﾘｱ,3,0)),IF(MID(U177,3,1)="0",VLOOKUP(LEFT(U177,2),NDCｴﾘｱ,2,0),_xlfn.CONCAT(VLOOKUP(LEFT(U177,2),NDCｴﾘｱ,2,0),"*")),VLOOKUP(LEFT(U177,3),NDCｴﾘｱ,2,0)))</f>
        <v>環境工学､公害</v>
      </c>
      <c r="W177" s="223" t="str">
        <f>IF(X177="","",INDEX(収納場所内容ｴﾘｱ,MATCH(X177,ｻｲｽﾞ,0),2))</f>
        <v>Ａ５
版</v>
      </c>
      <c r="X177" s="116" t="s">
        <v>1328</v>
      </c>
      <c r="Y177" s="105" t="s">
        <v>444</v>
      </c>
      <c r="Z177" s="262">
        <v>15</v>
      </c>
      <c r="AA177" s="215">
        <v>21</v>
      </c>
      <c r="AB177" s="117">
        <v>9784782530863</v>
      </c>
      <c r="AC177" s="232"/>
      <c r="AD177" s="118"/>
      <c r="AE177" s="237" t="str">
        <f>IF(AJ177="","",AJ177)</f>
        <v/>
      </c>
      <c r="AF177" s="238" t="str">
        <f>IF(AK177="","",AK177)</f>
        <v/>
      </c>
      <c r="AG177" s="238" t="str">
        <f>IF(AL177="","",AL177)</f>
        <v/>
      </c>
      <c r="AH177" s="62" t="str">
        <f>IF(AM177="","",AM177)</f>
        <v/>
      </c>
      <c r="AI177" s="139" t="s">
        <v>448</v>
      </c>
      <c r="AJ177" s="239"/>
      <c r="AK177" s="236"/>
      <c r="AL177" s="236"/>
      <c r="AM177" s="140"/>
      <c r="AN177" s="239"/>
      <c r="AO177" s="236"/>
      <c r="AP177" s="236"/>
      <c r="AQ177" s="140"/>
      <c r="AR177" s="239"/>
      <c r="AS177" s="236"/>
      <c r="AT177" s="236"/>
      <c r="AU177" s="140"/>
      <c r="AV177" s="239"/>
      <c r="AW177" s="236"/>
      <c r="AX177" s="236"/>
      <c r="AY177" s="140"/>
    </row>
    <row r="178" spans="1:51" ht="74.25">
      <c r="A178" s="231" t="s">
        <v>1000</v>
      </c>
      <c r="B178" s="232" t="s">
        <v>713</v>
      </c>
      <c r="C178" s="25" t="str">
        <f>IF(B178="","",INDEX(分野TBL,MATCH(B178,分野名称,0),1))</f>
        <v>60</v>
      </c>
      <c r="D178" s="25">
        <f>IF(E178="","",ROW())</f>
        <v>178</v>
      </c>
      <c r="E178" s="233" t="s">
        <v>862</v>
      </c>
      <c r="F178" s="232"/>
      <c r="G178" s="233"/>
      <c r="H178" s="232"/>
      <c r="I178" s="234"/>
      <c r="J178" s="234" t="s">
        <v>1443</v>
      </c>
      <c r="K178" s="234"/>
      <c r="L178" s="233" t="s">
        <v>3053</v>
      </c>
      <c r="M178" s="233"/>
      <c r="N178" s="232"/>
      <c r="O178" s="233" t="s">
        <v>863</v>
      </c>
      <c r="P178" s="233" t="s">
        <v>864</v>
      </c>
      <c r="Q178" s="233">
        <v>35</v>
      </c>
      <c r="R178" s="275">
        <v>39853</v>
      </c>
      <c r="S178" s="437">
        <v>39853</v>
      </c>
      <c r="T178" s="215">
        <v>850</v>
      </c>
      <c r="U178" s="207" t="s">
        <v>538</v>
      </c>
      <c r="V178" s="37" t="str">
        <f>IF(U178="","",IF(ISNA(VLOOKUP(LEFT(U178,3),NDCｴﾘｱ,3,0)),IF(MID(U178,3,1)="0",VLOOKUP(LEFT(U178,2),NDCｴﾘｱ,2,0),_xlfn.CONCAT(VLOOKUP(LEFT(U178,2),NDCｴﾘｱ,2,0),"*")),VLOOKUP(LEFT(U178,3),NDCｴﾘｱ,2,0)))</f>
        <v>環境工学､公害</v>
      </c>
      <c r="W178" s="223" t="str">
        <f>IF(X178="","",INDEX(収納場所内容ｴﾘｱ,MATCH(X178,ｻｲｽﾞ,0),2))</f>
        <v>文庫
新書</v>
      </c>
      <c r="X178" s="116" t="s">
        <v>1333</v>
      </c>
      <c r="Y178" s="105" t="s">
        <v>1148</v>
      </c>
      <c r="Z178" s="262"/>
      <c r="AA178" s="215" t="s">
        <v>539</v>
      </c>
      <c r="AB178" s="117">
        <v>9784532260354</v>
      </c>
      <c r="AC178" s="232"/>
      <c r="AD178" s="118"/>
      <c r="AE178" s="237" t="str">
        <f>IF(AJ178="","",AJ178)</f>
        <v/>
      </c>
      <c r="AF178" s="238" t="str">
        <f>IF(AK178="","",AK178)</f>
        <v/>
      </c>
      <c r="AG178" s="238" t="str">
        <f>IF(AL178="","",AL178)</f>
        <v/>
      </c>
      <c r="AH178" s="62" t="str">
        <f>IF(AM178="","",AM178)</f>
        <v/>
      </c>
      <c r="AI178" s="139" t="s">
        <v>146</v>
      </c>
      <c r="AJ178" s="239"/>
      <c r="AK178" s="236"/>
      <c r="AL178" s="236"/>
      <c r="AM178" s="140"/>
      <c r="AN178" s="239"/>
      <c r="AO178" s="236"/>
      <c r="AP178" s="236"/>
      <c r="AQ178" s="140"/>
      <c r="AR178" s="239"/>
      <c r="AS178" s="236"/>
      <c r="AT178" s="236"/>
      <c r="AU178" s="140"/>
      <c r="AV178" s="239"/>
      <c r="AW178" s="236"/>
      <c r="AX178" s="236"/>
      <c r="AY178" s="140"/>
    </row>
    <row r="179" spans="1:51" ht="63.75">
      <c r="A179" s="231" t="s">
        <v>1142</v>
      </c>
      <c r="B179" s="232" t="s">
        <v>713</v>
      </c>
      <c r="C179" s="25" t="str">
        <f>IF(B179="","",INDEX(分野TBL,MATCH(B179,分野名称,0),1))</f>
        <v>60</v>
      </c>
      <c r="D179" s="25">
        <f>IF(E179="","",ROW())</f>
        <v>179</v>
      </c>
      <c r="E179" s="233" t="s">
        <v>912</v>
      </c>
      <c r="F179" s="232"/>
      <c r="G179" s="233" t="s">
        <v>913</v>
      </c>
      <c r="H179" s="232"/>
      <c r="I179" s="234"/>
      <c r="J179" s="234"/>
      <c r="K179" s="234" t="s">
        <v>3379</v>
      </c>
      <c r="L179" s="233" t="s">
        <v>3037</v>
      </c>
      <c r="M179" s="233"/>
      <c r="N179" s="232"/>
      <c r="O179" s="233" t="s">
        <v>844</v>
      </c>
      <c r="P179" s="233"/>
      <c r="Q179" s="233"/>
      <c r="R179" s="275">
        <v>33754</v>
      </c>
      <c r="S179" s="437">
        <v>33754</v>
      </c>
      <c r="T179" s="215">
        <v>1500</v>
      </c>
      <c r="U179" s="207" t="s">
        <v>105</v>
      </c>
      <c r="V179" s="37" t="str">
        <f>IF(U179="","",IF(ISNA(VLOOKUP(LEFT(U179,3),NDCｴﾘｱ,3,0)),IF(MID(U179,3,1)="0",VLOOKUP(LEFT(U179,2),NDCｴﾘｱ,2,0),_xlfn.CONCAT(VLOOKUP(LEFT(U179,2),NDCｴﾘｱ,2,0),"*")),VLOOKUP(LEFT(U179,3),NDCｴﾘｱ,2,0)))</f>
        <v>環境工学､公害</v>
      </c>
      <c r="W179" s="223" t="str">
        <f>IF(X179="","",INDEX(収納場所内容ｴﾘｱ,MATCH(X179,ｻｲｽﾞ,0),2))</f>
        <v>Ｂ６
版</v>
      </c>
      <c r="X179" s="116" t="s">
        <v>1329</v>
      </c>
      <c r="Y179" s="105" t="s">
        <v>106</v>
      </c>
      <c r="Z179" s="262" t="s">
        <v>1496</v>
      </c>
      <c r="AA179" s="215" t="s">
        <v>93</v>
      </c>
      <c r="AB179" s="117">
        <v>9784833490016</v>
      </c>
      <c r="AC179" s="232"/>
      <c r="AD179" s="118"/>
      <c r="AE179" s="237" t="str">
        <f>IF(AJ179="","",AJ179)</f>
        <v/>
      </c>
      <c r="AF179" s="238" t="str">
        <f>IF(AK179="","",AK179)</f>
        <v/>
      </c>
      <c r="AG179" s="238" t="str">
        <f>IF(AL179="","",AL179)</f>
        <v/>
      </c>
      <c r="AH179" s="62" t="str">
        <f>IF(AM179="","",AM179)</f>
        <v/>
      </c>
      <c r="AI179" s="139" t="s">
        <v>130</v>
      </c>
      <c r="AJ179" s="239"/>
      <c r="AK179" s="236"/>
      <c r="AL179" s="236"/>
      <c r="AM179" s="140"/>
      <c r="AN179" s="239"/>
      <c r="AO179" s="236"/>
      <c r="AP179" s="236"/>
      <c r="AQ179" s="140"/>
      <c r="AR179" s="239"/>
      <c r="AS179" s="236"/>
      <c r="AT179" s="236"/>
      <c r="AU179" s="140"/>
      <c r="AV179" s="239"/>
      <c r="AW179" s="236"/>
      <c r="AX179" s="236"/>
      <c r="AY179" s="140"/>
    </row>
    <row r="180" spans="1:51" ht="297.75">
      <c r="A180" s="231" t="s">
        <v>252</v>
      </c>
      <c r="B180" s="232" t="s">
        <v>713</v>
      </c>
      <c r="C180" s="25" t="str">
        <f>IF(B180="","",INDEX(分野TBL,MATCH(B180,分野名称,0),1))</f>
        <v>60</v>
      </c>
      <c r="D180" s="25">
        <f>IF(E180="","",ROW())</f>
        <v>180</v>
      </c>
      <c r="E180" s="233" t="s">
        <v>919</v>
      </c>
      <c r="F180" s="232"/>
      <c r="G180" s="233" t="s">
        <v>920</v>
      </c>
      <c r="H180" s="232"/>
      <c r="I180" s="234"/>
      <c r="J180" s="234" t="s">
        <v>476</v>
      </c>
      <c r="K180" s="234"/>
      <c r="L180" s="233" t="s">
        <v>3042</v>
      </c>
      <c r="M180" s="233" t="s">
        <v>532</v>
      </c>
      <c r="N180" s="232"/>
      <c r="O180" s="233" t="s">
        <v>850</v>
      </c>
      <c r="P180" s="233"/>
      <c r="Q180" s="233"/>
      <c r="R180" s="236">
        <v>36251</v>
      </c>
      <c r="S180" s="435">
        <v>36251</v>
      </c>
      <c r="T180" s="215">
        <v>1800</v>
      </c>
      <c r="U180" s="207" t="s">
        <v>450</v>
      </c>
      <c r="V180" s="37" t="str">
        <f>IF(U180="","",IF(ISNA(VLOOKUP(LEFT(U180,3),NDCｴﾘｱ,3,0)),IF(MID(U180,3,1)="0",VLOOKUP(LEFT(U180,2),NDCｴﾘｱ,2,0),_xlfn.CONCAT(VLOOKUP(LEFT(U180,2),NDCｴﾘｱ,2,0),"*")),VLOOKUP(LEFT(U180,3),NDCｴﾘｱ,2,0)))</f>
        <v>環境工学､公害</v>
      </c>
      <c r="W180" s="223" t="str">
        <f>IF(X180="","",INDEX(収納場所内容ｴﾘｱ,MATCH(X180,ｻｲｽﾞ,0),2))</f>
        <v>Ｂ６
版</v>
      </c>
      <c r="X180" s="116" t="s">
        <v>1329</v>
      </c>
      <c r="Y180" s="105" t="s">
        <v>451</v>
      </c>
      <c r="Z180" s="262"/>
      <c r="AA180" s="215" t="s">
        <v>93</v>
      </c>
      <c r="AB180" s="117">
        <v>9784000013895</v>
      </c>
      <c r="AC180" s="232"/>
      <c r="AD180" s="118"/>
      <c r="AE180" s="237" t="str">
        <f>IF(AJ180="","",AJ180)</f>
        <v/>
      </c>
      <c r="AF180" s="238" t="str">
        <f>IF(AK180="","",AK180)</f>
        <v/>
      </c>
      <c r="AG180" s="238" t="str">
        <f>IF(AL180="","",AL180)</f>
        <v/>
      </c>
      <c r="AH180" s="62" t="str">
        <f>IF(AM180="","",AM180)</f>
        <v/>
      </c>
      <c r="AI180" s="139" t="s">
        <v>135</v>
      </c>
      <c r="AJ180" s="239"/>
      <c r="AK180" s="236"/>
      <c r="AL180" s="236"/>
      <c r="AM180" s="140"/>
      <c r="AN180" s="239"/>
      <c r="AO180" s="236"/>
      <c r="AP180" s="236"/>
      <c r="AQ180" s="140"/>
      <c r="AR180" s="239"/>
      <c r="AS180" s="236"/>
      <c r="AT180" s="236"/>
      <c r="AU180" s="140"/>
      <c r="AV180" s="239"/>
      <c r="AW180" s="236"/>
      <c r="AX180" s="236"/>
      <c r="AY180" s="140"/>
    </row>
    <row r="181" spans="1:51" ht="137.25">
      <c r="A181" s="231" t="s">
        <v>1709</v>
      </c>
      <c r="B181" s="232" t="s">
        <v>713</v>
      </c>
      <c r="C181" s="25" t="str">
        <f>IF(B181="","",INDEX(分野TBL,MATCH(B181,分野名称,0),1))</f>
        <v>60</v>
      </c>
      <c r="D181" s="25">
        <f>IF(E181="","",ROW())</f>
        <v>181</v>
      </c>
      <c r="E181" s="233" t="s">
        <v>1704</v>
      </c>
      <c r="F181" s="232"/>
      <c r="G181" s="233" t="s">
        <v>1705</v>
      </c>
      <c r="H181" s="232"/>
      <c r="I181" s="234"/>
      <c r="J181" s="234" t="s">
        <v>3414</v>
      </c>
      <c r="K181" s="234" t="s">
        <v>3415</v>
      </c>
      <c r="L181" s="233" t="s">
        <v>1706</v>
      </c>
      <c r="M181" s="233"/>
      <c r="N181" s="232"/>
      <c r="O181" s="233" t="s">
        <v>1707</v>
      </c>
      <c r="P181" s="233"/>
      <c r="Q181" s="233"/>
      <c r="R181" s="236">
        <v>42420</v>
      </c>
      <c r="S181" s="435"/>
      <c r="T181" s="215"/>
      <c r="U181" s="207" t="s">
        <v>1762</v>
      </c>
      <c r="V181" s="37" t="str">
        <f>IF(U181="","",IF(ISNA(VLOOKUP(LEFT(U181,3),NDCｴﾘｱ,3,0)),IF(MID(U181,3,1)="0",VLOOKUP(LEFT(U181,2),NDCｴﾘｱ,2,0),_xlfn.CONCAT(VLOOKUP(LEFT(U181,2),NDCｴﾘｱ,2,0),"*")),VLOOKUP(LEFT(U181,3),NDCｴﾘｱ,2,0)))</f>
        <v>環境工学､公害</v>
      </c>
      <c r="W181" s="223" t="str">
        <f>IF(X181="","",INDEX(収納場所内容ｴﾘｱ,MATCH(X181,ｻｲｽﾞ,0),2))</f>
        <v>Ｂ６
版</v>
      </c>
      <c r="X181" s="116" t="s">
        <v>1497</v>
      </c>
      <c r="Y181" s="105" t="s">
        <v>747</v>
      </c>
      <c r="Z181" s="262"/>
      <c r="AA181" s="215" t="s">
        <v>1151</v>
      </c>
      <c r="AB181" s="117">
        <v>9784778203269</v>
      </c>
      <c r="AC181" s="232"/>
      <c r="AD181" s="118"/>
      <c r="AE181" s="237" t="str">
        <f>IF(AJ181="","",AJ181)</f>
        <v/>
      </c>
      <c r="AF181" s="238" t="str">
        <f>IF(AK181="","",AK181)</f>
        <v/>
      </c>
      <c r="AG181" s="238" t="str">
        <f>IF(AL181="","",AL181)</f>
        <v/>
      </c>
      <c r="AH181" s="62" t="str">
        <f>IF(AM181="","",AM181)</f>
        <v/>
      </c>
      <c r="AI181" s="139" t="s">
        <v>1745</v>
      </c>
      <c r="AJ181" s="239"/>
      <c r="AK181" s="236"/>
      <c r="AL181" s="236"/>
      <c r="AM181" s="140"/>
      <c r="AN181" s="239"/>
      <c r="AO181" s="236"/>
      <c r="AP181" s="236"/>
      <c r="AQ181" s="140"/>
      <c r="AR181" s="239"/>
      <c r="AS181" s="236"/>
      <c r="AT181" s="236"/>
      <c r="AU181" s="140"/>
      <c r="AV181" s="239"/>
      <c r="AW181" s="236"/>
      <c r="AX181" s="236"/>
      <c r="AY181" s="140"/>
    </row>
    <row r="182" spans="1:51" ht="263.25">
      <c r="A182" s="231" t="s">
        <v>242</v>
      </c>
      <c r="B182" s="232" t="s">
        <v>713</v>
      </c>
      <c r="C182" s="25" t="str">
        <f>IF(B182="","",INDEX(分野TBL,MATCH(B182,分野名称,0),1))</f>
        <v>60</v>
      </c>
      <c r="D182" s="25">
        <f>IF(E182="","",ROW())</f>
        <v>182</v>
      </c>
      <c r="E182" s="233" t="s">
        <v>642</v>
      </c>
      <c r="F182" s="232"/>
      <c r="G182" s="233" t="s">
        <v>655</v>
      </c>
      <c r="H182" s="232"/>
      <c r="I182" s="234" t="s">
        <v>658</v>
      </c>
      <c r="J182" s="234" t="s">
        <v>3405</v>
      </c>
      <c r="K182" s="234" t="s">
        <v>3342</v>
      </c>
      <c r="L182" s="233" t="s">
        <v>656</v>
      </c>
      <c r="M182" s="233"/>
      <c r="N182" s="232" t="s">
        <v>657</v>
      </c>
      <c r="O182" s="233" t="s">
        <v>659</v>
      </c>
      <c r="P182" s="233"/>
      <c r="Q182" s="233"/>
      <c r="R182" s="236">
        <v>42114</v>
      </c>
      <c r="S182" s="435">
        <v>42144</v>
      </c>
      <c r="T182" s="215">
        <v>3800</v>
      </c>
      <c r="U182" s="207" t="s">
        <v>1345</v>
      </c>
      <c r="V182" s="37" t="str">
        <f>IF(U182="","",IF(ISNA(VLOOKUP(LEFT(U182,3),NDCｴﾘｱ,3,0)),IF(MID(U182,3,1)="0",VLOOKUP(LEFT(U182,2),NDCｴﾘｱ,2,0),_xlfn.CONCAT(VLOOKUP(LEFT(U182,2),NDCｴﾘｱ,2,0),"*")),VLOOKUP(LEFT(U182,3),NDCｴﾘｱ,2,0)))</f>
        <v>兵器､軍事工学</v>
      </c>
      <c r="W182" s="223" t="str">
        <f>IF(X182="","",INDEX(収納場所内容ｴﾘｱ,MATCH(X182,ｻｲｽﾞ,0),2))</f>
        <v>Ａ５
版</v>
      </c>
      <c r="X182" s="116" t="s">
        <v>1328</v>
      </c>
      <c r="Y182" s="105" t="s">
        <v>1344</v>
      </c>
      <c r="Z182" s="262"/>
      <c r="AA182" s="215" t="s">
        <v>93</v>
      </c>
      <c r="AB182" s="117">
        <v>9784861825125</v>
      </c>
      <c r="AC182" s="232"/>
      <c r="AD182" s="118"/>
      <c r="AE182" s="237" t="str">
        <f>IF(AJ182="","",AJ182)</f>
        <v/>
      </c>
      <c r="AF182" s="238" t="str">
        <f>IF(AK182="","",AK182)</f>
        <v/>
      </c>
      <c r="AG182" s="238" t="str">
        <f>IF(AL182="","",AL182)</f>
        <v/>
      </c>
      <c r="AH182" s="62" t="str">
        <f>IF(AM182="","",AM182)</f>
        <v/>
      </c>
      <c r="AI182" s="139" t="s">
        <v>729</v>
      </c>
      <c r="AJ182" s="239"/>
      <c r="AK182" s="236"/>
      <c r="AL182" s="236"/>
      <c r="AM182" s="140"/>
      <c r="AN182" s="239"/>
      <c r="AO182" s="236"/>
      <c r="AP182" s="236"/>
      <c r="AQ182" s="140"/>
      <c r="AR182" s="239"/>
      <c r="AS182" s="236"/>
      <c r="AT182" s="236"/>
      <c r="AU182" s="140"/>
      <c r="AV182" s="239"/>
      <c r="AW182" s="236"/>
      <c r="AX182" s="236"/>
      <c r="AY182" s="140"/>
    </row>
    <row r="183" spans="1:51" ht="41.25">
      <c r="A183" s="231" t="s">
        <v>394</v>
      </c>
      <c r="B183" s="232" t="s">
        <v>713</v>
      </c>
      <c r="C183" s="25" t="str">
        <f>IF(B183="","",INDEX(分野TBL,MATCH(B183,分野名称,0),1))</f>
        <v>60</v>
      </c>
      <c r="D183" s="25">
        <f>IF(E183="","",ROW())</f>
        <v>183</v>
      </c>
      <c r="E183" s="233" t="s">
        <v>90</v>
      </c>
      <c r="F183" s="232"/>
      <c r="G183" s="233" t="s">
        <v>1078</v>
      </c>
      <c r="H183" s="232"/>
      <c r="I183" s="234"/>
      <c r="J183" s="234" t="s">
        <v>91</v>
      </c>
      <c r="K183" s="234"/>
      <c r="L183" s="233" t="s">
        <v>3058</v>
      </c>
      <c r="M183" s="233"/>
      <c r="N183" s="232"/>
      <c r="O183" s="233" t="s">
        <v>842</v>
      </c>
      <c r="P183" s="233"/>
      <c r="Q183" s="233"/>
      <c r="R183" s="275">
        <v>41445</v>
      </c>
      <c r="S183" s="435">
        <v>41519</v>
      </c>
      <c r="T183" s="215">
        <v>2000</v>
      </c>
      <c r="U183" s="207" t="s">
        <v>92</v>
      </c>
      <c r="V183" s="37" t="str">
        <f>IF(U183="","",IF(ISNA(VLOOKUP(LEFT(U183,3),NDCｴﾘｱ,3,0)),IF(MID(U183,3,1)="0",VLOOKUP(LEFT(U183,2),NDCｴﾘｱ,2,0),_xlfn.CONCAT(VLOOKUP(LEFT(U183,2),NDCｴﾘｱ,2,0),"*")),VLOOKUP(LEFT(U183,3),NDCｴﾘｱ,2,0)))</f>
        <v>産業史･事情､物産誌</v>
      </c>
      <c r="W183" s="223" t="str">
        <f>IF(X183="","",INDEX(収納場所内容ｴﾘｱ,MATCH(X183,ｻｲｽﾞ,0),2))</f>
        <v>Ｂ６
版</v>
      </c>
      <c r="X183" s="116" t="s">
        <v>1329</v>
      </c>
      <c r="Y183" s="105" t="s">
        <v>94</v>
      </c>
      <c r="Z183" s="262"/>
      <c r="AA183" s="215" t="s">
        <v>93</v>
      </c>
      <c r="AB183" s="117">
        <v>9784492395837</v>
      </c>
      <c r="AC183" s="232"/>
      <c r="AD183" s="118"/>
      <c r="AE183" s="237" t="str">
        <f>IF(AJ183="","",AJ183)</f>
        <v/>
      </c>
      <c r="AF183" s="238" t="str">
        <f>IF(AK183="","",AK183)</f>
        <v/>
      </c>
      <c r="AG183" s="238" t="str">
        <f>IF(AL183="","",AL183)</f>
        <v/>
      </c>
      <c r="AH183" s="62" t="str">
        <f>IF(AM183="","",AM183)</f>
        <v/>
      </c>
      <c r="AI183" s="139" t="s">
        <v>127</v>
      </c>
      <c r="AJ183" s="239"/>
      <c r="AK183" s="236"/>
      <c r="AL183" s="236"/>
      <c r="AM183" s="140"/>
      <c r="AN183" s="239"/>
      <c r="AO183" s="236"/>
      <c r="AP183" s="236"/>
      <c r="AQ183" s="140"/>
      <c r="AR183" s="239"/>
      <c r="AS183" s="236"/>
      <c r="AT183" s="236"/>
      <c r="AU183" s="140"/>
      <c r="AV183" s="239"/>
      <c r="AW183" s="236"/>
      <c r="AX183" s="236"/>
      <c r="AY183" s="140"/>
    </row>
    <row r="184" spans="1:51" ht="54.75">
      <c r="A184" s="231" t="s">
        <v>1739</v>
      </c>
      <c r="B184" s="232" t="s">
        <v>713</v>
      </c>
      <c r="C184" s="25" t="str">
        <f>IF(B184="","",INDEX(分野TBL,MATCH(B184,分野名称,0),1))</f>
        <v>60</v>
      </c>
      <c r="D184" s="25">
        <f>IF(E184="","",ROW())</f>
        <v>184</v>
      </c>
      <c r="E184" s="233" t="s">
        <v>1735</v>
      </c>
      <c r="F184" s="232"/>
      <c r="G184" s="233" t="s">
        <v>1736</v>
      </c>
      <c r="H184" s="232"/>
      <c r="I184" s="234"/>
      <c r="J184" s="234" t="s">
        <v>1418</v>
      </c>
      <c r="K184" s="234" t="s">
        <v>1418</v>
      </c>
      <c r="L184" s="233" t="s">
        <v>1737</v>
      </c>
      <c r="M184" s="233"/>
      <c r="N184" s="232"/>
      <c r="O184" s="233" t="s">
        <v>1764</v>
      </c>
      <c r="P184" s="233" t="s">
        <v>1763</v>
      </c>
      <c r="Q184" s="233"/>
      <c r="R184" s="236">
        <v>42638</v>
      </c>
      <c r="S184" s="236"/>
      <c r="T184" s="215"/>
      <c r="U184" s="207" t="s">
        <v>1143</v>
      </c>
      <c r="V184" s="37" t="e">
        <f>IF(U184="","",IF(ISNA(VLOOKUP(LEFT(U184,3),NDCｴﾘｱ,3,0)),IF(MID(U184,3,1)="0",VLOOKUP(LEFT(U184,2),NDCｴﾘｱ,2,0),_xlfn.CONCAT(VLOOKUP(LEFT(U184,2),NDCｴﾘｱ,2,0),"*")),VLOOKUP(LEFT(U184,3),NDCｴﾘｱ,2,0)))</f>
        <v>#N/A</v>
      </c>
      <c r="W184" s="223" t="str">
        <f>IF(X184="","",INDEX(収納場所内容ｴﾘｱ,MATCH(X184,ｻｲｽﾞ,0),2))</f>
        <v>Ａ５
版</v>
      </c>
      <c r="X184" s="116" t="s">
        <v>1328</v>
      </c>
      <c r="Y184" s="105" t="s">
        <v>1766</v>
      </c>
      <c r="Z184" s="262"/>
      <c r="AA184" s="215"/>
      <c r="AB184" s="117"/>
      <c r="AC184" s="232"/>
      <c r="AD184" s="118"/>
      <c r="AE184" s="237" t="str">
        <f>IF(AJ184="","",AJ184)</f>
        <v>?</v>
      </c>
      <c r="AF184" s="238" t="str">
        <f>IF(AK184="","",AK184)</f>
        <v/>
      </c>
      <c r="AG184" s="238" t="str">
        <f>IF(AL184="","",AL184)</f>
        <v/>
      </c>
      <c r="AH184" s="62" t="str">
        <f>IF(AM184="","",AM184)</f>
        <v/>
      </c>
      <c r="AI184" s="139" t="s">
        <v>1745</v>
      </c>
      <c r="AJ184" s="239" t="s">
        <v>3127</v>
      </c>
      <c r="AK184" s="236"/>
      <c r="AL184" s="236"/>
      <c r="AM184" s="140"/>
      <c r="AN184" s="239"/>
      <c r="AO184" s="236"/>
      <c r="AP184" s="236"/>
      <c r="AQ184" s="140"/>
      <c r="AR184" s="239"/>
      <c r="AS184" s="236"/>
      <c r="AT184" s="236"/>
      <c r="AU184" s="140"/>
      <c r="AV184" s="239"/>
      <c r="AW184" s="236"/>
      <c r="AX184" s="236"/>
      <c r="AY184" s="140"/>
    </row>
    <row r="185" spans="1:51" ht="116.25">
      <c r="A185" s="231" t="s">
        <v>395</v>
      </c>
      <c r="B185" s="232" t="s">
        <v>713</v>
      </c>
      <c r="C185" s="25" t="str">
        <f>IF(B185="","",INDEX(分野TBL,MATCH(B185,分野名称,0),1))</f>
        <v>60</v>
      </c>
      <c r="D185" s="25">
        <f>IF(E185="","",ROW())</f>
        <v>185</v>
      </c>
      <c r="E185" s="233" t="s">
        <v>940</v>
      </c>
      <c r="F185" s="232"/>
      <c r="G185" s="233" t="s">
        <v>941</v>
      </c>
      <c r="H185" s="232"/>
      <c r="I185" s="234"/>
      <c r="J185" s="234" t="s">
        <v>3339</v>
      </c>
      <c r="K185" s="234"/>
      <c r="L185" s="233" t="s">
        <v>957</v>
      </c>
      <c r="M185" s="233" t="s">
        <v>958</v>
      </c>
      <c r="N185" s="232"/>
      <c r="O185" s="233" t="s">
        <v>872</v>
      </c>
      <c r="P185" s="233"/>
      <c r="Q185" s="233"/>
      <c r="R185" s="236">
        <v>40816</v>
      </c>
      <c r="S185" s="236">
        <v>41542</v>
      </c>
      <c r="T185" s="215">
        <v>1400</v>
      </c>
      <c r="U185" s="207" t="s">
        <v>769</v>
      </c>
      <c r="V185" s="37" t="str">
        <f>IF(U185="","",IF(ISNA(VLOOKUP(LEFT(U185,3),NDCｴﾘｱ,3,0)),IF(MID(U185,3,1)="0",VLOOKUP(LEFT(U185,2),NDCｴﾘｱ,2,0),_xlfn.CONCAT(VLOOKUP(LEFT(U185,2),NDCｴﾘｱ,2,0),"*")),VLOOKUP(LEFT(U185,3),NDCｴﾘｱ,2,0)))</f>
        <v>外交､国際問題</v>
      </c>
      <c r="W185" s="223" t="str">
        <f>IF(X185="","",INDEX(収納場所内容ｴﾘｱ,MATCH(X185,ｻｲｽﾞ,0),2))</f>
        <v>Ｂ６
版</v>
      </c>
      <c r="X185" s="116" t="s">
        <v>1329</v>
      </c>
      <c r="Y185" s="105" t="s">
        <v>551</v>
      </c>
      <c r="Z185" s="262"/>
      <c r="AA185" s="215" t="s">
        <v>1151</v>
      </c>
      <c r="AB185" s="117">
        <v>9784022507464</v>
      </c>
      <c r="AC185" s="232"/>
      <c r="AD185" s="118"/>
      <c r="AE185" s="237" t="str">
        <f>IF(AJ185="","",AJ185)</f>
        <v/>
      </c>
      <c r="AF185" s="238" t="str">
        <f>IF(AK185="","",AK185)</f>
        <v/>
      </c>
      <c r="AG185" s="238" t="str">
        <f>IF(AL185="","",AL185)</f>
        <v/>
      </c>
      <c r="AH185" s="62" t="str">
        <f>IF(AM185="","",AM185)</f>
        <v/>
      </c>
      <c r="AI185" s="139" t="s">
        <v>155</v>
      </c>
      <c r="AJ185" s="239"/>
      <c r="AK185" s="236"/>
      <c r="AL185" s="236"/>
      <c r="AM185" s="140"/>
      <c r="AN185" s="239"/>
      <c r="AO185" s="236"/>
      <c r="AP185" s="236"/>
      <c r="AQ185" s="140"/>
      <c r="AR185" s="239"/>
      <c r="AS185" s="236"/>
      <c r="AT185" s="236"/>
      <c r="AU185" s="140"/>
      <c r="AV185" s="239"/>
      <c r="AW185" s="236"/>
      <c r="AX185" s="236"/>
      <c r="AY185" s="140"/>
    </row>
    <row r="186" spans="1:51" ht="294.75">
      <c r="A186" s="231" t="s">
        <v>21</v>
      </c>
      <c r="B186" s="232" t="s">
        <v>2025</v>
      </c>
      <c r="C186" s="25" t="str">
        <f>IF(B186="","",INDEX(分野TBL,MATCH(B186,分野名称,0),1))</f>
        <v>70</v>
      </c>
      <c r="D186" s="25">
        <f>IF(E186="","",ROW())</f>
        <v>186</v>
      </c>
      <c r="E186" s="233" t="s">
        <v>2</v>
      </c>
      <c r="F186" s="232"/>
      <c r="G186" s="233" t="s">
        <v>12</v>
      </c>
      <c r="H186" s="232"/>
      <c r="I186" s="234"/>
      <c r="J186" s="234" t="s">
        <v>3439</v>
      </c>
      <c r="K186" s="234" t="s">
        <v>3440</v>
      </c>
      <c r="L186" s="233" t="s">
        <v>11</v>
      </c>
      <c r="M186" s="233"/>
      <c r="N186" s="232"/>
      <c r="O186" s="233" t="s">
        <v>863</v>
      </c>
      <c r="P186" s="233"/>
      <c r="Q186" s="233"/>
      <c r="R186" s="236">
        <v>42675</v>
      </c>
      <c r="S186" s="236"/>
      <c r="T186" s="215"/>
      <c r="U186" s="207" t="s">
        <v>1376</v>
      </c>
      <c r="V186" s="37" t="str">
        <f>IF(U186="","",IF(ISNA(VLOOKUP(LEFT(U186,3),NDCｴﾘｱ,3,0)),IF(MID(U186,3,1)="0",VLOOKUP(LEFT(U186,2),NDCｴﾘｱ,2,0),_xlfn.CONCAT(VLOOKUP(LEFT(U186,2),NDCｴﾘｱ,2,0),"*")),VLOOKUP(LEFT(U186,3),NDCｴﾘｱ,2,0)))</f>
        <v>情報学､情報科学</v>
      </c>
      <c r="W186" s="223" t="str">
        <f>IF(X186="","",INDEX(収納場所内容ｴﾘｱ,MATCH(X186,ｻｲｽﾞ,0),2))</f>
        <v>Ｂ６
版</v>
      </c>
      <c r="X186" s="116" t="s">
        <v>1329</v>
      </c>
      <c r="Y186" s="105" t="s">
        <v>1375</v>
      </c>
      <c r="Z186" s="262"/>
      <c r="AA186" s="215" t="s">
        <v>1151</v>
      </c>
      <c r="AB186" s="117">
        <v>9784532320638</v>
      </c>
      <c r="AC186" s="232"/>
      <c r="AD186" s="118"/>
      <c r="AE186" s="237" t="str">
        <f>IF(AJ186="","",AJ186)</f>
        <v/>
      </c>
      <c r="AF186" s="238" t="str">
        <f>IF(AK186="","",AK186)</f>
        <v/>
      </c>
      <c r="AG186" s="238" t="str">
        <f>IF(AL186="","",AL186)</f>
        <v/>
      </c>
      <c r="AH186" s="62" t="str">
        <f>IF(AM186="","",AM186)</f>
        <v/>
      </c>
      <c r="AI186" s="139" t="s">
        <v>1160</v>
      </c>
      <c r="AJ186" s="239"/>
      <c r="AK186" s="236"/>
      <c r="AL186" s="236"/>
      <c r="AM186" s="140"/>
      <c r="AN186" s="239"/>
      <c r="AO186" s="236"/>
      <c r="AP186" s="236"/>
      <c r="AQ186" s="140"/>
      <c r="AR186" s="239"/>
      <c r="AS186" s="236"/>
      <c r="AT186" s="236"/>
      <c r="AU186" s="140"/>
      <c r="AV186" s="239"/>
      <c r="AW186" s="236"/>
      <c r="AX186" s="236"/>
      <c r="AY186" s="140"/>
    </row>
    <row r="187" spans="1:51" ht="136.5">
      <c r="A187" s="231" t="s">
        <v>2032</v>
      </c>
      <c r="B187" s="232" t="s">
        <v>2025</v>
      </c>
      <c r="C187" s="25" t="str">
        <f>IF(B187="","",INDEX(分野TBL,MATCH(B187,分野名称,0),1))</f>
        <v>70</v>
      </c>
      <c r="D187" s="25">
        <f>IF(E187="","",ROW())</f>
        <v>187</v>
      </c>
      <c r="E187" s="233" t="s">
        <v>1970</v>
      </c>
      <c r="F187" s="232"/>
      <c r="G187" s="233"/>
      <c r="H187" s="232"/>
      <c r="I187" s="234" t="s">
        <v>1921</v>
      </c>
      <c r="J187" s="234" t="s">
        <v>3479</v>
      </c>
      <c r="K187" s="234" t="s">
        <v>3480</v>
      </c>
      <c r="L187" s="233" t="s">
        <v>1976</v>
      </c>
      <c r="M187" s="233"/>
      <c r="N187" s="232"/>
      <c r="O187" s="233" t="s">
        <v>1920</v>
      </c>
      <c r="P187" s="233"/>
      <c r="Q187" s="233"/>
      <c r="R187" s="236">
        <v>43132</v>
      </c>
      <c r="S187" s="236"/>
      <c r="T187" s="215">
        <v>1620</v>
      </c>
      <c r="U187" s="207" t="s">
        <v>1972</v>
      </c>
      <c r="V187" s="37" t="str">
        <f>IF(U187="","",IF(ISNA(VLOOKUP(LEFT(U187,3),NDCｴﾘｱ,3,0)),IF(MID(U187,3,1)="0",VLOOKUP(LEFT(U187,2),NDCｴﾘｱ,2,0),_xlfn.CONCAT(VLOOKUP(LEFT(U187,2),NDCｴﾘｱ,2,0),"*")),VLOOKUP(LEFT(U187,3),NDCｴﾘｱ,2,0)))</f>
        <v>情報学､情報科学</v>
      </c>
      <c r="W187" s="223" t="str">
        <f>IF(X187="","",INDEX(収納場所内容ｴﾘｱ,MATCH(X187,ｻｲｽﾞ,0),2))</f>
        <v>Ｂ６
版</v>
      </c>
      <c r="X187" s="446" t="s">
        <v>1951</v>
      </c>
      <c r="Y187" s="105" t="s">
        <v>1971</v>
      </c>
      <c r="Z187" s="262"/>
      <c r="AA187" s="215" t="s">
        <v>1961</v>
      </c>
      <c r="AB187" s="117">
        <v>9784492762394</v>
      </c>
      <c r="AC187" s="232"/>
      <c r="AD187" s="118"/>
      <c r="AE187" s="237" t="str">
        <f>IF(AJ187="","",AJ187)</f>
        <v>栗野 哲郎</v>
      </c>
      <c r="AF187" s="238">
        <f>IF(AK187="","",AK187)</f>
        <v>43349</v>
      </c>
      <c r="AG187" s="238">
        <f>IF(AL187="","",AL187)</f>
        <v>43377</v>
      </c>
      <c r="AH187" s="62">
        <f>IF(AM187="","",AM187)</f>
        <v>43594</v>
      </c>
      <c r="AI187" s="139"/>
      <c r="AJ187" s="239" t="s">
        <v>1250</v>
      </c>
      <c r="AK187" s="236">
        <v>43349</v>
      </c>
      <c r="AL187" s="236">
        <v>43377</v>
      </c>
      <c r="AM187" s="140">
        <v>43594</v>
      </c>
      <c r="AN187" s="239"/>
      <c r="AO187" s="236"/>
      <c r="AP187" s="236"/>
      <c r="AQ187" s="140"/>
      <c r="AR187" s="239"/>
      <c r="AS187" s="236"/>
      <c r="AT187" s="236"/>
      <c r="AU187" s="140"/>
      <c r="AV187" s="239"/>
      <c r="AW187" s="236"/>
      <c r="AX187" s="236"/>
      <c r="AY187" s="140"/>
    </row>
    <row r="188" spans="1:51" ht="95.25">
      <c r="A188" s="231" t="s">
        <v>2015</v>
      </c>
      <c r="B188" s="232" t="s">
        <v>2025</v>
      </c>
      <c r="C188" s="25" t="str">
        <f>IF(B188="","",INDEX(分野TBL,MATCH(B188,分野名称,0),1))</f>
        <v>70</v>
      </c>
      <c r="D188" s="25">
        <f>IF(E188="","",ROW())</f>
        <v>188</v>
      </c>
      <c r="E188" s="233" t="s">
        <v>1928</v>
      </c>
      <c r="F188" s="232"/>
      <c r="G188" s="233"/>
      <c r="H188" s="232"/>
      <c r="I188" s="233" t="s">
        <v>3483</v>
      </c>
      <c r="J188" s="234" t="s">
        <v>3484</v>
      </c>
      <c r="K188" s="234" t="s">
        <v>3356</v>
      </c>
      <c r="L188" s="233" t="s">
        <v>1930</v>
      </c>
      <c r="M188" s="233"/>
      <c r="N188" s="232"/>
      <c r="O188" s="233" t="s">
        <v>1929</v>
      </c>
      <c r="P188" s="233"/>
      <c r="Q188" s="233"/>
      <c r="R188" s="236">
        <v>43132</v>
      </c>
      <c r="S188" s="236"/>
      <c r="T188" s="215">
        <v>1620</v>
      </c>
      <c r="U188" s="207" t="s">
        <v>1972</v>
      </c>
      <c r="V188" s="37" t="str">
        <f>IF(U188="","",IF(ISNA(VLOOKUP(LEFT(U188,3),NDCｴﾘｱ,3,0)),IF(MID(U188,3,1)="0",VLOOKUP(LEFT(U188,2),NDCｴﾘｱ,2,0),_xlfn.CONCAT(VLOOKUP(LEFT(U188,2),NDCｴﾘｱ,2,0),"*")),VLOOKUP(LEFT(U188,3),NDCｴﾘｱ,2,0)))</f>
        <v>情報学､情報科学</v>
      </c>
      <c r="W188" s="223" t="str">
        <f>IF(X188="","",INDEX(収納場所内容ｴﾘｱ,MATCH(X188,ｻｲｽﾞ,0),2))</f>
        <v>Ｂ６
版</v>
      </c>
      <c r="X188" s="116" t="s">
        <v>1951</v>
      </c>
      <c r="Y188" s="105" t="s">
        <v>1977</v>
      </c>
      <c r="Z188" s="262"/>
      <c r="AA188" s="215" t="s">
        <v>1961</v>
      </c>
      <c r="AB188" s="117">
        <v>9784344032606</v>
      </c>
      <c r="AC188" s="232"/>
      <c r="AD188" s="118"/>
      <c r="AE188" s="237" t="str">
        <f>IF(AJ188="","",AJ188)</f>
        <v>金子 壮一</v>
      </c>
      <c r="AF188" s="238">
        <f>IF(AK188="","",AK188)</f>
        <v>43349</v>
      </c>
      <c r="AG188" s="238">
        <f>IF(AL188="","",AL188)</f>
        <v>43377</v>
      </c>
      <c r="AH188" s="62">
        <f>IF(AM188="","",AM188)</f>
        <v>43559</v>
      </c>
      <c r="AI188" s="139"/>
      <c r="AJ188" s="239" t="s">
        <v>1108</v>
      </c>
      <c r="AK188" s="236">
        <v>43349</v>
      </c>
      <c r="AL188" s="236">
        <v>43377</v>
      </c>
      <c r="AM188" s="140">
        <v>43559</v>
      </c>
      <c r="AN188" s="239"/>
      <c r="AO188" s="236"/>
      <c r="AP188" s="236"/>
      <c r="AQ188" s="140"/>
      <c r="AR188" s="239"/>
      <c r="AS188" s="236"/>
      <c r="AT188" s="236"/>
      <c r="AU188" s="140"/>
      <c r="AV188" s="239"/>
      <c r="AW188" s="236"/>
      <c r="AX188" s="236"/>
      <c r="AY188" s="140"/>
    </row>
    <row r="189" spans="1:51" ht="189">
      <c r="A189" s="231" t="s">
        <v>2019</v>
      </c>
      <c r="B189" s="232" t="s">
        <v>2025</v>
      </c>
      <c r="C189" s="25" t="str">
        <f>IF(B189="","",INDEX(分野TBL,MATCH(B189,分野名称,0),1))</f>
        <v>70</v>
      </c>
      <c r="D189" s="25">
        <f>IF(E189="","",ROW())</f>
        <v>189</v>
      </c>
      <c r="E189" s="233" t="s">
        <v>1935</v>
      </c>
      <c r="F189" s="232"/>
      <c r="G189" s="233" t="s">
        <v>1936</v>
      </c>
      <c r="H189" s="232"/>
      <c r="I189" s="234" t="s">
        <v>3488</v>
      </c>
      <c r="J189" s="234" t="s">
        <v>3489</v>
      </c>
      <c r="K189" s="234" t="s">
        <v>3490</v>
      </c>
      <c r="L189" s="233" t="s">
        <v>1937</v>
      </c>
      <c r="M189" s="233"/>
      <c r="N189" s="232" t="s">
        <v>1938</v>
      </c>
      <c r="O189" s="233" t="s">
        <v>1939</v>
      </c>
      <c r="P189" s="233"/>
      <c r="Q189" s="233"/>
      <c r="R189" s="236">
        <v>43040</v>
      </c>
      <c r="S189" s="236"/>
      <c r="T189" s="215">
        <v>3012</v>
      </c>
      <c r="U189" s="207" t="s">
        <v>1972</v>
      </c>
      <c r="V189" s="37" t="str">
        <f>IF(U189="","",IF(ISNA(VLOOKUP(LEFT(U189,3),NDCｴﾘｱ,3,0)),IF(MID(U189,3,1)="0",VLOOKUP(LEFT(U189,2),NDCｴﾘｱ,2,0),_xlfn.CONCAT(VLOOKUP(LEFT(U189,2),NDCｴﾘｱ,2,0),"*")),VLOOKUP(LEFT(U189,3),NDCｴﾘｱ,2,0)))</f>
        <v>情報学､情報科学</v>
      </c>
      <c r="W189" s="223" t="str">
        <f>IF(X189="","",INDEX(収納場所内容ｴﾘｱ,MATCH(X189,ｻｲｽﾞ,0),2))</f>
        <v>Ｂ６
版</v>
      </c>
      <c r="X189" s="446" t="s">
        <v>1951</v>
      </c>
      <c r="Y189" s="105" t="s">
        <v>1980</v>
      </c>
      <c r="Z189" s="262"/>
      <c r="AA189" s="215" t="s">
        <v>1953</v>
      </c>
      <c r="AB189" s="117">
        <v>9784532357078</v>
      </c>
      <c r="AC189" s="232"/>
      <c r="AD189" s="118"/>
      <c r="AE189" s="237" t="str">
        <f>IF(AJ189="","",AJ189)</f>
        <v>金子 壮一</v>
      </c>
      <c r="AF189" s="238">
        <f>IF(AK189="","",AK189)</f>
        <v>43349</v>
      </c>
      <c r="AG189" s="238">
        <f>IF(AL189="","",AL189)</f>
        <v>43377</v>
      </c>
      <c r="AH189" s="62">
        <f>IF(AM189="","",AM189)</f>
        <v>43559</v>
      </c>
      <c r="AI189" s="139"/>
      <c r="AJ189" s="239" t="s">
        <v>1108</v>
      </c>
      <c r="AK189" s="236">
        <v>43349</v>
      </c>
      <c r="AL189" s="236">
        <v>43377</v>
      </c>
      <c r="AM189" s="140">
        <v>43559</v>
      </c>
      <c r="AN189" s="239"/>
      <c r="AO189" s="236"/>
      <c r="AP189" s="236"/>
      <c r="AQ189" s="140"/>
      <c r="AR189" s="239"/>
      <c r="AS189" s="236"/>
      <c r="AT189" s="236"/>
      <c r="AU189" s="140"/>
      <c r="AV189" s="239"/>
      <c r="AW189" s="236"/>
      <c r="AX189" s="236"/>
      <c r="AY189" s="140"/>
    </row>
    <row r="190" spans="1:51" ht="378.75">
      <c r="A190" s="231" t="s">
        <v>2299</v>
      </c>
      <c r="B190" s="232" t="s">
        <v>2025</v>
      </c>
      <c r="C190" s="25" t="str">
        <f>IF(B190="","",INDEX(分野TBL,MATCH(B190,分野名称,0),1))</f>
        <v>70</v>
      </c>
      <c r="D190" s="25">
        <f>IF(E190="","",ROW())</f>
        <v>190</v>
      </c>
      <c r="E190" s="233" t="s">
        <v>2174</v>
      </c>
      <c r="F190" s="232"/>
      <c r="G190" s="233" t="s">
        <v>3497</v>
      </c>
      <c r="H190" s="232"/>
      <c r="I190" s="234"/>
      <c r="J190" s="234" t="s">
        <v>3498</v>
      </c>
      <c r="K190" s="234" t="s">
        <v>2199</v>
      </c>
      <c r="L190" s="233" t="s">
        <v>2175</v>
      </c>
      <c r="M190" s="233"/>
      <c r="N190" s="232"/>
      <c r="O190" s="233" t="s">
        <v>2179</v>
      </c>
      <c r="P190" s="233"/>
      <c r="Q190" s="233"/>
      <c r="R190" s="236">
        <v>43313</v>
      </c>
      <c r="S190" s="236">
        <v>43373</v>
      </c>
      <c r="T190" s="215">
        <v>2484</v>
      </c>
      <c r="U190" s="207" t="s">
        <v>2200</v>
      </c>
      <c r="V190" s="37" t="str">
        <f>IF(U190="","",IF(ISNA(VLOOKUP(LEFT(U190,3),NDCｴﾘｱ,3,0)),IF(MID(U190,3,1)="0",VLOOKUP(LEFT(U190,2),NDCｴﾘｱ,2,0),_xlfn.CONCAT(VLOOKUP(LEFT(U190,2),NDCｴﾘｱ,2,0),"*")),VLOOKUP(LEFT(U190,3),NDCｴﾘｱ,2,0)))</f>
        <v>情報学､情報科学</v>
      </c>
      <c r="W190" s="223" t="str">
        <f>IF(X190="","",INDEX(収納場所内容ｴﾘｱ,MATCH(X190,ｻｲｽﾞ,0),2))</f>
        <v>Ｂ６
版</v>
      </c>
      <c r="X190" s="116" t="s">
        <v>2188</v>
      </c>
      <c r="Y190" s="105" t="s">
        <v>2201</v>
      </c>
      <c r="Z190" s="262"/>
      <c r="AA190" s="215" t="s">
        <v>2202</v>
      </c>
      <c r="AB190" s="117">
        <v>9784532357863</v>
      </c>
      <c r="AC190" s="232"/>
      <c r="AD190" s="118"/>
      <c r="AE190" s="237" t="str">
        <f>IF(AJ190="","",AJ190)</f>
        <v>？</v>
      </c>
      <c r="AF190" s="238">
        <f>IF(AK190="","",AK190)</f>
        <v>43405</v>
      </c>
      <c r="AG190" s="238">
        <f>IF(AL190="","",AL190)</f>
        <v>43419</v>
      </c>
      <c r="AH190" s="62">
        <f>IF(AM190="","",AM190)</f>
        <v>43503</v>
      </c>
      <c r="AI190" s="139"/>
      <c r="AJ190" s="239" t="s">
        <v>1143</v>
      </c>
      <c r="AK190" s="236">
        <v>43405</v>
      </c>
      <c r="AL190" s="236">
        <v>43419</v>
      </c>
      <c r="AM190" s="140">
        <v>43503</v>
      </c>
      <c r="AN190" s="239"/>
      <c r="AO190" s="236"/>
      <c r="AP190" s="236"/>
      <c r="AQ190" s="140"/>
      <c r="AR190" s="239"/>
      <c r="AS190" s="236"/>
      <c r="AT190" s="236"/>
      <c r="AU190" s="140"/>
      <c r="AV190" s="239"/>
      <c r="AW190" s="236"/>
      <c r="AX190" s="236"/>
      <c r="AY190" s="140"/>
    </row>
    <row r="191" spans="1:51" ht="294.75">
      <c r="A191" s="231" t="s">
        <v>3118</v>
      </c>
      <c r="B191" s="232" t="s">
        <v>2025</v>
      </c>
      <c r="C191" s="25" t="str">
        <f>IF(B191="","",INDEX(分野TBL,MATCH(B191,分野名称,0),1))</f>
        <v>70</v>
      </c>
      <c r="D191" s="25">
        <f>IF(E191="","",ROW())</f>
        <v>191</v>
      </c>
      <c r="E191" s="233" t="s">
        <v>2970</v>
      </c>
      <c r="F191" s="232"/>
      <c r="G191" s="233" t="s">
        <v>2971</v>
      </c>
      <c r="H191" s="232"/>
      <c r="I191" s="234"/>
      <c r="J191" s="234" t="s">
        <v>3550</v>
      </c>
      <c r="K191" s="234" t="s">
        <v>3551</v>
      </c>
      <c r="L191" s="233" t="s">
        <v>3076</v>
      </c>
      <c r="M191" s="233" t="s">
        <v>3031</v>
      </c>
      <c r="N191" s="232" t="s">
        <v>3028</v>
      </c>
      <c r="O191" s="233" t="s">
        <v>2983</v>
      </c>
      <c r="P191" s="235"/>
      <c r="Q191" s="233"/>
      <c r="R191" s="236">
        <v>43635</v>
      </c>
      <c r="S191" s="434">
        <v>43697</v>
      </c>
      <c r="T191" s="217">
        <v>2592</v>
      </c>
      <c r="U191" s="207" t="s">
        <v>3030</v>
      </c>
      <c r="V191" s="37" t="str">
        <f>IF(U191="","",IF(ISNA(VLOOKUP(LEFT(U191,3),NDCｴﾘｱ,3,0)),IF(MID(U191,3,1)="0",VLOOKUP(LEFT(U191,2),NDCｴﾘｱ,2,0),_xlfn.CONCAT(VLOOKUP(LEFT(U191,2),NDCｴﾘｱ,2,0),"*")),VLOOKUP(LEFT(U191,3),NDCｴﾘｱ,2,0)))</f>
        <v>情報学､情報科学</v>
      </c>
      <c r="W191" s="223" t="str">
        <f>IF(X191="","",INDEX(収納場所内容ｴﾘｱ,MATCH(X191,ｻｲｽﾞ,0),2))</f>
        <v>Ｂ６
版</v>
      </c>
      <c r="X191" s="116" t="s">
        <v>2981</v>
      </c>
      <c r="Y191" s="105" t="s">
        <v>3029</v>
      </c>
      <c r="Z191" s="262"/>
      <c r="AA191" s="215" t="s">
        <v>3027</v>
      </c>
      <c r="AB191" s="117">
        <v>9784140817797</v>
      </c>
      <c r="AC191" s="232"/>
      <c r="AD191" s="118"/>
      <c r="AE191" s="237" t="str">
        <f>IF(AJ191="","",AJ191)</f>
        <v/>
      </c>
      <c r="AF191" s="238" t="str">
        <f>IF(AK191="","",AK191)</f>
        <v/>
      </c>
      <c r="AG191" s="238" t="str">
        <f>IF(AL191="","",AL191)</f>
        <v/>
      </c>
      <c r="AH191" s="62" t="str">
        <f>IF(AM191="","",AM191)</f>
        <v/>
      </c>
      <c r="AI191" s="139"/>
      <c r="AJ191" s="239"/>
      <c r="AK191" s="236"/>
      <c r="AL191" s="236"/>
      <c r="AM191" s="140"/>
      <c r="AN191" s="239"/>
      <c r="AO191" s="236"/>
      <c r="AP191" s="236"/>
      <c r="AQ191" s="140"/>
      <c r="AR191" s="239"/>
      <c r="AS191" s="236"/>
      <c r="AT191" s="236"/>
      <c r="AU191" s="140"/>
      <c r="AV191" s="239"/>
      <c r="AW191" s="236"/>
      <c r="AX191" s="236"/>
      <c r="AY191" s="140"/>
    </row>
    <row r="192" spans="1:51" ht="95.25">
      <c r="A192" s="231" t="s">
        <v>3116</v>
      </c>
      <c r="B192" s="232" t="s">
        <v>2025</v>
      </c>
      <c r="C192" s="25" t="str">
        <f>IF(B192="","",INDEX(分野TBL,MATCH(B192,分野名称,0),1))</f>
        <v>70</v>
      </c>
      <c r="D192" s="25">
        <f>IF(E192="","",ROW())</f>
        <v>192</v>
      </c>
      <c r="E192" s="233" t="s">
        <v>2965</v>
      </c>
      <c r="F192" s="232"/>
      <c r="G192" s="294" t="s">
        <v>2966</v>
      </c>
      <c r="H192" s="232"/>
      <c r="I192" s="234"/>
      <c r="J192" s="234" t="s">
        <v>3548</v>
      </c>
      <c r="K192" s="234" t="s">
        <v>3017</v>
      </c>
      <c r="L192" s="233" t="s">
        <v>3073</v>
      </c>
      <c r="M192" s="233"/>
      <c r="N192" s="232"/>
      <c r="O192" s="233" t="s">
        <v>3013</v>
      </c>
      <c r="P192" s="233"/>
      <c r="Q192" s="233"/>
      <c r="R192" s="236">
        <v>43570</v>
      </c>
      <c r="S192" s="434">
        <v>43691</v>
      </c>
      <c r="T192" s="217">
        <v>1944</v>
      </c>
      <c r="U192" s="207" t="s">
        <v>3016</v>
      </c>
      <c r="V192" s="37" t="str">
        <f>IF(U192="","",IF(ISNA(VLOOKUP(LEFT(U192,3),NDCｴﾘｱ,3,0)),IF(MID(U192,3,1)="0",VLOOKUP(LEFT(U192,2),NDCｴﾘｱ,2,0),_xlfn.CONCAT(VLOOKUP(LEFT(U192,2),NDCｴﾘｱ,2,0),"*")),VLOOKUP(LEFT(U192,3),NDCｴﾘｱ,2,0)))</f>
        <v>技術史､工学史</v>
      </c>
      <c r="W192" s="223" t="str">
        <f>IF(X192="","",INDEX(収納場所内容ｴﾘｱ,MATCH(X192,ｻｲｽﾞ,0),2))</f>
        <v>Ａ５
版</v>
      </c>
      <c r="X192" s="116" t="s">
        <v>3003</v>
      </c>
      <c r="Y192" s="105" t="s">
        <v>3014</v>
      </c>
      <c r="Z192" s="262"/>
      <c r="AA192" s="215" t="s">
        <v>3005</v>
      </c>
      <c r="AB192" s="117">
        <v>9784634150683</v>
      </c>
      <c r="AC192" s="232"/>
      <c r="AD192" s="118"/>
      <c r="AE192" s="237" t="str">
        <f>IF(AJ192="","",AJ192)</f>
        <v>大森弘一郎</v>
      </c>
      <c r="AF192" s="238" t="str">
        <f>IF(AK192="","",AK192)</f>
        <v>？</v>
      </c>
      <c r="AG192" s="238" t="str">
        <f>IF(AL192="","",AL192)</f>
        <v>？</v>
      </c>
      <c r="AH192" s="62" t="str">
        <f>IF(AM192="","",AM192)</f>
        <v/>
      </c>
      <c r="AI192" s="139"/>
      <c r="AJ192" s="239" t="s">
        <v>3373</v>
      </c>
      <c r="AK192" s="236" t="s">
        <v>3374</v>
      </c>
      <c r="AL192" s="236" t="s">
        <v>3374</v>
      </c>
      <c r="AM192" s="140"/>
      <c r="AN192" s="239"/>
      <c r="AO192" s="236"/>
      <c r="AP192" s="236"/>
      <c r="AQ192" s="140"/>
      <c r="AR192" s="239"/>
      <c r="AS192" s="236"/>
      <c r="AT192" s="236"/>
      <c r="AU192" s="140"/>
      <c r="AV192" s="239"/>
      <c r="AW192" s="236"/>
      <c r="AX192" s="236"/>
      <c r="AY192" s="140"/>
    </row>
    <row r="193" spans="1:54" ht="252.75">
      <c r="A193" s="231" t="s">
        <v>2300</v>
      </c>
      <c r="B193" s="232" t="s">
        <v>2025</v>
      </c>
      <c r="C193" s="25" t="str">
        <f>IF(B193="","",INDEX(分野TBL,MATCH(B193,分野名称,0),1))</f>
        <v>70</v>
      </c>
      <c r="D193" s="25">
        <f>IF(E193="","",ROW())</f>
        <v>193</v>
      </c>
      <c r="E193" s="233" t="s">
        <v>2176</v>
      </c>
      <c r="F193" s="232"/>
      <c r="G193" s="233" t="s">
        <v>2203</v>
      </c>
      <c r="H193" s="232"/>
      <c r="I193" s="234"/>
      <c r="J193" s="234" t="s">
        <v>3499</v>
      </c>
      <c r="K193" s="234" t="s">
        <v>3357</v>
      </c>
      <c r="L193" s="233" t="s">
        <v>3062</v>
      </c>
      <c r="M193" s="233"/>
      <c r="N193" s="232"/>
      <c r="O193" s="233" t="s">
        <v>2204</v>
      </c>
      <c r="P193" s="233"/>
      <c r="Q193" s="233"/>
      <c r="R193" s="236">
        <v>42370</v>
      </c>
      <c r="S193" s="236">
        <v>43373</v>
      </c>
      <c r="T193" s="215">
        <v>2160</v>
      </c>
      <c r="U193" s="207" t="s">
        <v>107</v>
      </c>
      <c r="V193" s="37" t="str">
        <f>IF(U193="","",IF(ISNA(VLOOKUP(LEFT(U193,3),NDCｴﾘｱ,3,0)),IF(MID(U193,3,1)="0",VLOOKUP(LEFT(U193,2),NDCｴﾘｱ,2,0),_xlfn.CONCAT(VLOOKUP(LEFT(U193,2),NDCｴﾘｱ,2,0),"*")),VLOOKUP(LEFT(U193,3),NDCｴﾘｱ,2,0)))</f>
        <v>環境工学､公害</v>
      </c>
      <c r="W193" s="223" t="str">
        <f>IF(X193="","",INDEX(収納場所内容ｴﾘｱ,MATCH(X193,ｻｲｽﾞ,0),2))</f>
        <v>Ｂ６
版</v>
      </c>
      <c r="X193" s="116" t="s">
        <v>2188</v>
      </c>
      <c r="Y193" s="105" t="s">
        <v>2205</v>
      </c>
      <c r="Z193" s="262"/>
      <c r="AA193" s="215" t="s">
        <v>2190</v>
      </c>
      <c r="AB193" s="117">
        <v>9784759816693</v>
      </c>
      <c r="AC193" s="232"/>
      <c r="AD193" s="118"/>
      <c r="AE193" s="237" t="str">
        <f>IF(AJ193="","",AJ193)</f>
        <v/>
      </c>
      <c r="AF193" s="238" t="str">
        <f>IF(AK193="","",AK193)</f>
        <v/>
      </c>
      <c r="AG193" s="238" t="str">
        <f>IF(AL193="","",AL193)</f>
        <v/>
      </c>
      <c r="AH193" s="62" t="str">
        <f>IF(AM193="","",AM193)</f>
        <v/>
      </c>
      <c r="AI193" s="139"/>
      <c r="AJ193" s="239"/>
      <c r="AK193" s="236"/>
      <c r="AL193" s="236"/>
      <c r="AM193" s="140"/>
      <c r="AN193" s="239"/>
      <c r="AO193" s="236"/>
      <c r="AP193" s="236"/>
      <c r="AQ193" s="140"/>
      <c r="AR193" s="239"/>
      <c r="AS193" s="236"/>
      <c r="AT193" s="236"/>
      <c r="AU193" s="140"/>
      <c r="AV193" s="239"/>
      <c r="AW193" s="236"/>
      <c r="AX193" s="236"/>
      <c r="AY193" s="140"/>
    </row>
    <row r="194" spans="1:54" ht="42.75">
      <c r="A194" s="231" t="s">
        <v>270</v>
      </c>
      <c r="B194" s="232" t="s">
        <v>961</v>
      </c>
      <c r="C194" s="25" t="str">
        <f>IF(B194="","",INDEX(分野TBL,MATCH(B194,分野名称,0),1))</f>
        <v>75</v>
      </c>
      <c r="D194" s="25">
        <f>IF(E194="","",ROW())</f>
        <v>194</v>
      </c>
      <c r="E194" s="233" t="s">
        <v>916</v>
      </c>
      <c r="F194" s="232"/>
      <c r="G194" s="233" t="s">
        <v>917</v>
      </c>
      <c r="H194" s="232"/>
      <c r="I194" s="234"/>
      <c r="J194" s="234" t="s">
        <v>1442</v>
      </c>
      <c r="K194" s="234"/>
      <c r="L194" s="233" t="s">
        <v>3052</v>
      </c>
      <c r="M194" s="233" t="s">
        <v>530</v>
      </c>
      <c r="N194" s="232"/>
      <c r="O194" s="233" t="s">
        <v>848</v>
      </c>
      <c r="P194" s="233"/>
      <c r="Q194" s="233"/>
      <c r="R194" s="236">
        <v>39773</v>
      </c>
      <c r="S194" s="236">
        <v>39773</v>
      </c>
      <c r="T194" s="215">
        <v>1600</v>
      </c>
      <c r="U194" s="207" t="s">
        <v>109</v>
      </c>
      <c r="V194" s="37" t="str">
        <f>IF(U194="","",IF(ISNA(VLOOKUP(LEFT(U194,3),NDCｴﾘｱ,3,0)),IF(MID(U194,3,1)="0",VLOOKUP(LEFT(U194,2),NDCｴﾘｱ,2,0),_xlfn.CONCAT(VLOOKUP(LEFT(U194,2),NDCｴﾘｱ,2,0),"*")),VLOOKUP(LEFT(U194,3),NDCｴﾘｱ,2,0)))</f>
        <v>気象学</v>
      </c>
      <c r="W194" s="223" t="str">
        <f>IF(X194="","",INDEX(収納場所内容ｴﾘｱ,MATCH(X194,ｻｲｽﾞ,0),2))</f>
        <v>Ｂ６
版</v>
      </c>
      <c r="X194" s="116" t="s">
        <v>1329</v>
      </c>
      <c r="Y194" s="105" t="s">
        <v>110</v>
      </c>
      <c r="Z194" s="262"/>
      <c r="AA194" s="215" t="s">
        <v>93</v>
      </c>
      <c r="AB194" s="124">
        <v>9784532353414</v>
      </c>
      <c r="AC194" s="232"/>
      <c r="AD194" s="118"/>
      <c r="AE194" s="237" t="str">
        <f>IF(AJ194="","",AJ194)</f>
        <v/>
      </c>
      <c r="AF194" s="238" t="str">
        <f>IF(AK194="","",AK194)</f>
        <v/>
      </c>
      <c r="AG194" s="238" t="str">
        <f>IF(AL194="","",AL194)</f>
        <v/>
      </c>
      <c r="AH194" s="62" t="str">
        <f>IF(AM194="","",AM194)</f>
        <v/>
      </c>
      <c r="AI194" s="139" t="s">
        <v>132</v>
      </c>
      <c r="AJ194" s="239"/>
      <c r="AK194" s="236"/>
      <c r="AL194" s="236"/>
      <c r="AM194" s="140"/>
      <c r="AN194" s="239"/>
      <c r="AO194" s="236"/>
      <c r="AP194" s="236"/>
      <c r="AQ194" s="140"/>
      <c r="AR194" s="239"/>
      <c r="AS194" s="236"/>
      <c r="AT194" s="236"/>
      <c r="AU194" s="140"/>
      <c r="AV194" s="239"/>
      <c r="AW194" s="236"/>
      <c r="AX194" s="236"/>
      <c r="AY194" s="140"/>
    </row>
    <row r="195" spans="1:54" ht="84.75">
      <c r="A195" s="231" t="s">
        <v>998</v>
      </c>
      <c r="B195" s="232" t="s">
        <v>962</v>
      </c>
      <c r="C195" s="25" t="str">
        <f>IF(B195="","",INDEX(分野TBL,MATCH(B195,分野名称,0),1))</f>
        <v>75</v>
      </c>
      <c r="D195" s="25">
        <f>IF(E195="","",ROW())</f>
        <v>195</v>
      </c>
      <c r="E195" s="233" t="s">
        <v>893</v>
      </c>
      <c r="F195" s="232"/>
      <c r="G195" s="233" t="s">
        <v>894</v>
      </c>
      <c r="H195" s="232"/>
      <c r="I195" s="234"/>
      <c r="J195" s="234"/>
      <c r="K195" s="234" t="s">
        <v>3390</v>
      </c>
      <c r="L195" s="233" t="s">
        <v>3051</v>
      </c>
      <c r="M195" s="233"/>
      <c r="N195" s="232"/>
      <c r="O195" s="233" t="s">
        <v>841</v>
      </c>
      <c r="P195" s="233"/>
      <c r="Q195" s="233"/>
      <c r="R195" s="236">
        <v>39114</v>
      </c>
      <c r="S195" s="236">
        <v>39114</v>
      </c>
      <c r="T195" s="215">
        <v>1800</v>
      </c>
      <c r="U195" s="207" t="s">
        <v>801</v>
      </c>
      <c r="V195" s="38" t="str">
        <f>IF(U195="","",IF(ISNA(VLOOKUP(LEFT(U195,3),NDCｴﾘｱ,3,0)),IF(MID(U195,3,1)="0",VLOOKUP(LEFT(U195,2),NDCｴﾘｱ,2,0),_xlfn.CONCAT(VLOOKUP(LEFT(U195,2),NDCｴﾘｱ,2,0),"*")),VLOOKUP(LEFT(U195,3),NDCｴﾘｱ,2,0)))</f>
        <v>工業基礎学</v>
      </c>
      <c r="W195" s="223" t="str">
        <f>IF(X195="","",INDEX(収納場所内容ｴﾘｱ,MATCH(X195,ｻｲｽﾞ,0),2))</f>
        <v>Ａ５
版</v>
      </c>
      <c r="X195" s="121" t="s">
        <v>1328</v>
      </c>
      <c r="Y195" s="105" t="s">
        <v>1152</v>
      </c>
      <c r="Z195" s="262"/>
      <c r="AA195" s="215" t="s">
        <v>1149</v>
      </c>
      <c r="AB195" s="117">
        <v>9784274501227</v>
      </c>
      <c r="AC195" s="232"/>
      <c r="AD195" s="127" t="s">
        <v>1153</v>
      </c>
      <c r="AE195" s="237" t="str">
        <f>IF(AJ195="","",AJ195)</f>
        <v>？</v>
      </c>
      <c r="AF195" s="238" t="str">
        <f>IF(AK195="","",AK195)</f>
        <v/>
      </c>
      <c r="AG195" s="238" t="str">
        <f>IF(AL195="","",AL195)</f>
        <v/>
      </c>
      <c r="AH195" s="62" t="str">
        <f>IF(AM195="","",AM195)</f>
        <v/>
      </c>
      <c r="AI195" s="139" t="s">
        <v>126</v>
      </c>
      <c r="AJ195" s="239" t="s">
        <v>1143</v>
      </c>
      <c r="AK195" s="236"/>
      <c r="AL195" s="236"/>
      <c r="AM195" s="140"/>
      <c r="AN195" s="239"/>
      <c r="AO195" s="236"/>
      <c r="AP195" s="236"/>
      <c r="AQ195" s="140"/>
      <c r="AR195" s="239"/>
      <c r="AS195" s="236"/>
      <c r="AT195" s="236"/>
      <c r="AU195" s="140"/>
      <c r="AV195" s="239"/>
      <c r="AW195" s="236"/>
      <c r="AX195" s="236"/>
      <c r="AY195" s="140"/>
    </row>
    <row r="196" spans="1:54" ht="116.25">
      <c r="A196" s="231" t="s">
        <v>401</v>
      </c>
      <c r="B196" s="232" t="s">
        <v>117</v>
      </c>
      <c r="C196" s="25" t="str">
        <f>IF(B196="","",INDEX(分野TBL,MATCH(B196,分野名称,0),1))</f>
        <v>75</v>
      </c>
      <c r="D196" s="25">
        <f>IF(E196="","",ROW())</f>
        <v>196</v>
      </c>
      <c r="E196" s="233" t="s">
        <v>1060</v>
      </c>
      <c r="F196" s="232"/>
      <c r="G196" s="233" t="s">
        <v>1061</v>
      </c>
      <c r="H196" s="232"/>
      <c r="I196" s="234"/>
      <c r="J196" s="234"/>
      <c r="K196" s="234" t="s">
        <v>3341</v>
      </c>
      <c r="L196" s="233" t="s">
        <v>1062</v>
      </c>
      <c r="M196" s="233" t="s">
        <v>1063</v>
      </c>
      <c r="N196" s="232"/>
      <c r="O196" s="233" t="s">
        <v>1064</v>
      </c>
      <c r="P196" s="233"/>
      <c r="Q196" s="233"/>
      <c r="R196" s="236">
        <v>41998</v>
      </c>
      <c r="S196" s="236">
        <v>41998</v>
      </c>
      <c r="T196" s="215">
        <v>2500</v>
      </c>
      <c r="U196" s="207" t="s">
        <v>801</v>
      </c>
      <c r="V196" s="37" t="str">
        <f>IF(U196="","",IF(ISNA(VLOOKUP(LEFT(U196,3),NDCｴﾘｱ,3,0)),IF(MID(U196,3,1)="0",VLOOKUP(LEFT(U196,2),NDCｴﾘｱ,2,0),_xlfn.CONCAT(VLOOKUP(LEFT(U196,2),NDCｴﾘｱ,2,0),"*")),VLOOKUP(LEFT(U196,3),NDCｴﾘｱ,2,0)))</f>
        <v>工業基礎学</v>
      </c>
      <c r="W196" s="223" t="str">
        <f>IF(X196="","",INDEX(収納場所内容ｴﾘｱ,MATCH(X196,ｻｲｽﾞ,0),2))</f>
        <v>Ａ５
版</v>
      </c>
      <c r="X196" s="116" t="s">
        <v>1328</v>
      </c>
      <c r="Y196" s="105" t="s">
        <v>802</v>
      </c>
      <c r="Z196" s="262"/>
      <c r="AA196" s="215" t="s">
        <v>98</v>
      </c>
      <c r="AB196" s="117">
        <v>9784303562106</v>
      </c>
      <c r="AC196" s="232"/>
      <c r="AD196" s="118"/>
      <c r="AE196" s="237" t="str">
        <f>IF(AJ196="","",AJ196)</f>
        <v/>
      </c>
      <c r="AF196" s="238" t="str">
        <f>IF(AK196="","",AK196)</f>
        <v/>
      </c>
      <c r="AG196" s="238" t="str">
        <f>IF(AL196="","",AL196)</f>
        <v/>
      </c>
      <c r="AH196" s="62" t="str">
        <f>IF(AM196="","",AM196)</f>
        <v/>
      </c>
      <c r="AI196" s="139" t="s">
        <v>172</v>
      </c>
      <c r="AJ196" s="239"/>
      <c r="AK196" s="236"/>
      <c r="AL196" s="236"/>
      <c r="AM196" s="140"/>
      <c r="AN196" s="239"/>
      <c r="AO196" s="236"/>
      <c r="AP196" s="236"/>
      <c r="AQ196" s="140"/>
      <c r="AR196" s="239"/>
      <c r="AS196" s="236"/>
      <c r="AT196" s="236"/>
      <c r="AU196" s="140"/>
      <c r="AV196" s="239"/>
      <c r="AW196" s="236"/>
      <c r="AX196" s="236"/>
      <c r="AY196" s="140"/>
    </row>
    <row r="197" spans="1:54" ht="63.75">
      <c r="A197" s="231" t="s">
        <v>1716</v>
      </c>
      <c r="B197" s="232" t="s">
        <v>117</v>
      </c>
      <c r="C197" s="25" t="str">
        <f>IF(B197="","",INDEX(分野TBL,MATCH(B197,分野名称,0),1))</f>
        <v>75</v>
      </c>
      <c r="D197" s="25">
        <f>IF(E197="","",ROW())</f>
        <v>197</v>
      </c>
      <c r="E197" s="233" t="s">
        <v>1711</v>
      </c>
      <c r="F197" s="232"/>
      <c r="G197" s="233" t="s">
        <v>1712</v>
      </c>
      <c r="H197" s="232"/>
      <c r="I197" s="234"/>
      <c r="J197" s="234" t="s">
        <v>1756</v>
      </c>
      <c r="K197" s="234" t="s">
        <v>1755</v>
      </c>
      <c r="L197" s="233" t="s">
        <v>1713</v>
      </c>
      <c r="M197" s="233"/>
      <c r="N197" s="232"/>
      <c r="O197" s="233" t="s">
        <v>1714</v>
      </c>
      <c r="P197" s="233"/>
      <c r="Q197" s="233"/>
      <c r="R197" s="236">
        <v>41997</v>
      </c>
      <c r="S197" s="236"/>
      <c r="T197" s="215"/>
      <c r="U197" s="207" t="s">
        <v>801</v>
      </c>
      <c r="V197" s="37" t="str">
        <f>IF(U197="","",IF(ISNA(VLOOKUP(LEFT(U197,3),NDCｴﾘｱ,3,0)),IF(MID(U197,3,1)="0",VLOOKUP(LEFT(U197,2),NDCｴﾘｱ,2,0),_xlfn.CONCAT(VLOOKUP(LEFT(U197,2),NDCｴﾘｱ,2,0),"*")),VLOOKUP(LEFT(U197,3),NDCｴﾘｱ,2,0)))</f>
        <v>工業基礎学</v>
      </c>
      <c r="W197" s="223" t="str">
        <f>IF(X197="","",INDEX(収納場所内容ｴﾘｱ,MATCH(X197,ｻｲｽﾞ,0),2))</f>
        <v>Ｂ６
版</v>
      </c>
      <c r="X197" s="116" t="s">
        <v>1497</v>
      </c>
      <c r="Y197" s="133" t="s">
        <v>1754</v>
      </c>
      <c r="Z197" s="262"/>
      <c r="AA197" s="215" t="s">
        <v>1151</v>
      </c>
      <c r="AB197" s="117">
        <v>9784863101357</v>
      </c>
      <c r="AC197" s="232"/>
      <c r="AD197" s="118"/>
      <c r="AE197" s="237" t="str">
        <f>IF(AJ197="","",AJ197)</f>
        <v/>
      </c>
      <c r="AF197" s="238" t="str">
        <f>IF(AK197="","",AK197)</f>
        <v/>
      </c>
      <c r="AG197" s="238" t="str">
        <f>IF(AL197="","",AL197)</f>
        <v/>
      </c>
      <c r="AH197" s="62" t="str">
        <f>IF(AM197="","",AM197)</f>
        <v/>
      </c>
      <c r="AI197" s="139" t="s">
        <v>1745</v>
      </c>
      <c r="AJ197" s="239"/>
      <c r="AK197" s="236"/>
      <c r="AL197" s="236"/>
      <c r="AM197" s="140"/>
      <c r="AN197" s="239"/>
      <c r="AO197" s="236"/>
      <c r="AP197" s="236"/>
      <c r="AQ197" s="140"/>
      <c r="AR197" s="239"/>
      <c r="AS197" s="236"/>
      <c r="AT197" s="236"/>
      <c r="AU197" s="140"/>
      <c r="AV197" s="239"/>
      <c r="AW197" s="236"/>
      <c r="AX197" s="236"/>
      <c r="AY197" s="140"/>
    </row>
    <row r="198" spans="1:54" ht="74.25">
      <c r="A198" s="231" t="s">
        <v>2305</v>
      </c>
      <c r="B198" s="232" t="s">
        <v>961</v>
      </c>
      <c r="C198" s="25" t="str">
        <f>IF(B198="","",INDEX(分野TBL,MATCH(B198,分野名称,0),1))</f>
        <v>75</v>
      </c>
      <c r="D198" s="25">
        <f>IF(E198="","",ROW())</f>
        <v>198</v>
      </c>
      <c r="E198" s="233" t="s">
        <v>2193</v>
      </c>
      <c r="F198" s="232"/>
      <c r="G198" s="233"/>
      <c r="H198" s="232"/>
      <c r="I198" s="234"/>
      <c r="J198" s="234" t="s">
        <v>3508</v>
      </c>
      <c r="K198" s="234" t="s">
        <v>2194</v>
      </c>
      <c r="L198" s="233" t="s">
        <v>2173</v>
      </c>
      <c r="M198" s="233"/>
      <c r="N198" s="232"/>
      <c r="O198" s="233" t="s">
        <v>2195</v>
      </c>
      <c r="P198" s="233"/>
      <c r="Q198" s="233"/>
      <c r="R198" s="236">
        <v>43160</v>
      </c>
      <c r="S198" s="236">
        <v>43373</v>
      </c>
      <c r="T198" s="215">
        <v>2592</v>
      </c>
      <c r="U198" s="207" t="s">
        <v>801</v>
      </c>
      <c r="V198" s="37" t="str">
        <f>IF(U198="","",IF(ISNA(VLOOKUP(LEFT(U198,3),NDCｴﾘｱ,3,0)),IF(MID(U198,3,1)="0",VLOOKUP(LEFT(U198,2),NDCｴﾘｱ,2,0),_xlfn.CONCAT(VLOOKUP(LEFT(U198,2),NDCｴﾘｱ,2,0),"*")),VLOOKUP(LEFT(U198,3),NDCｴﾘｱ,2,0)))</f>
        <v>工業基礎学</v>
      </c>
      <c r="W198" s="223" t="str">
        <f>IF(X198="","",INDEX(収納場所内容ｴﾘｱ,MATCH(X198,ｻｲｽﾞ,0),2))</f>
        <v>文庫
新書</v>
      </c>
      <c r="X198" s="116" t="s">
        <v>2196</v>
      </c>
      <c r="Y198" s="105" t="s">
        <v>2197</v>
      </c>
      <c r="Z198" s="262"/>
      <c r="AA198" s="215" t="s">
        <v>2198</v>
      </c>
      <c r="AB198" s="117">
        <v>9784879734693</v>
      </c>
      <c r="AC198" s="232"/>
      <c r="AD198" s="118"/>
      <c r="AE198" s="237" t="str">
        <f>IF(AJ198="","",AJ198)</f>
        <v>？大森弘一郎</v>
      </c>
      <c r="AF198" s="238">
        <f>IF(AK198="","",AK198)</f>
        <v>43349</v>
      </c>
      <c r="AG198" s="238">
        <f>IF(AL198="","",AL198)</f>
        <v>43377</v>
      </c>
      <c r="AH198" s="62" t="str">
        <f>IF(AM198="","",AM198)</f>
        <v/>
      </c>
      <c r="AI198" s="139"/>
      <c r="AJ198" s="239" t="s">
        <v>3140</v>
      </c>
      <c r="AK198" s="236">
        <v>43349</v>
      </c>
      <c r="AL198" s="236">
        <v>43377</v>
      </c>
      <c r="AM198" s="140"/>
      <c r="AN198" s="239"/>
      <c r="AO198" s="236"/>
      <c r="AP198" s="236"/>
      <c r="AQ198" s="140"/>
      <c r="AR198" s="239"/>
      <c r="AS198" s="236"/>
      <c r="AT198" s="236"/>
      <c r="AU198" s="140"/>
      <c r="AV198" s="239"/>
      <c r="AW198" s="236"/>
      <c r="AX198" s="236"/>
      <c r="AY198" s="140"/>
    </row>
    <row r="199" spans="1:54" ht="27.75">
      <c r="A199" s="231" t="s">
        <v>2946</v>
      </c>
      <c r="B199" s="232" t="s">
        <v>961</v>
      </c>
      <c r="C199" s="25" t="str">
        <f>IF(B199="","",INDEX(分野TBL,MATCH(B199,分野名称,0),1))</f>
        <v>75</v>
      </c>
      <c r="D199" s="25">
        <f>IF(E199="","",ROW())</f>
        <v>199</v>
      </c>
      <c r="E199" s="233" t="s">
        <v>2927</v>
      </c>
      <c r="F199" s="232"/>
      <c r="G199" s="233"/>
      <c r="H199" s="232"/>
      <c r="I199" s="234"/>
      <c r="J199" s="234" t="s">
        <v>3132</v>
      </c>
      <c r="K199" s="234" t="s">
        <v>3133</v>
      </c>
      <c r="L199" s="233" t="s">
        <v>2904</v>
      </c>
      <c r="M199" s="233"/>
      <c r="N199" s="232"/>
      <c r="O199" s="235" t="s">
        <v>2935</v>
      </c>
      <c r="P199" s="233"/>
      <c r="Q199" s="233"/>
      <c r="R199" s="236">
        <v>43525</v>
      </c>
      <c r="S199" s="236">
        <v>43650</v>
      </c>
      <c r="T199" s="217">
        <v>2592</v>
      </c>
      <c r="U199" s="443">
        <v>501.6</v>
      </c>
      <c r="V199" s="37" t="str">
        <f>IF(U199="","",IF(ISNA(VLOOKUP(LEFT(U199,3),NDCｴﾘｱ,3,0)),IF(MID(U199,3,1)="0",VLOOKUP(LEFT(U199,2),NDCｴﾘｱ,2,0),_xlfn.CONCAT(VLOOKUP(LEFT(U199,2),NDCｴﾘｱ,2,0),"*")),VLOOKUP(LEFT(U199,3),NDCｴﾘｱ,2,0)))</f>
        <v>工業基礎学</v>
      </c>
      <c r="W199" s="223" t="str">
        <f>IF(X199="","",INDEX(収納場所内容ｴﾘｱ,MATCH(X199,ｻｲｽﾞ,0),2))</f>
        <v>文庫
新書</v>
      </c>
      <c r="X199" s="116" t="s">
        <v>2928</v>
      </c>
      <c r="Y199" s="105" t="s">
        <v>2929</v>
      </c>
      <c r="Z199" s="450"/>
      <c r="AA199" s="215" t="s">
        <v>2182</v>
      </c>
      <c r="AB199" s="283">
        <v>9784879734730</v>
      </c>
      <c r="AC199" s="232"/>
      <c r="AD199" s="118"/>
      <c r="AE199" s="237" t="str">
        <f>IF(AJ199="","",AJ199)</f>
        <v/>
      </c>
      <c r="AF199" s="238" t="str">
        <f>IF(AK199="","",AK199)</f>
        <v/>
      </c>
      <c r="AG199" s="238" t="str">
        <f>IF(AL199="","",AL199)</f>
        <v/>
      </c>
      <c r="AH199" s="62" t="str">
        <f>IF(AM199="","",AM199)</f>
        <v/>
      </c>
      <c r="AI199" s="139"/>
      <c r="AJ199" s="239"/>
      <c r="AK199" s="236"/>
      <c r="AL199" s="236"/>
      <c r="AM199" s="140"/>
      <c r="AN199" s="239"/>
      <c r="AO199" s="236"/>
      <c r="AP199" s="236"/>
      <c r="AQ199" s="140"/>
      <c r="AR199" s="239"/>
      <c r="AS199" s="236"/>
      <c r="AT199" s="236"/>
      <c r="AU199" s="140"/>
      <c r="AV199" s="239"/>
      <c r="AW199" s="236"/>
      <c r="AX199" s="236"/>
      <c r="AY199" s="140"/>
    </row>
    <row r="200" spans="1:54" ht="221.25">
      <c r="A200" s="231" t="s">
        <v>8</v>
      </c>
      <c r="B200" s="232" t="s">
        <v>117</v>
      </c>
      <c r="C200" s="25" t="str">
        <f>IF(B200="","",INDEX(分野TBL,MATCH(B200,分野名称,0),1))</f>
        <v>75</v>
      </c>
      <c r="D200" s="25">
        <f>IF(E200="","",ROW())</f>
        <v>200</v>
      </c>
      <c r="E200" s="233" t="s">
        <v>1388</v>
      </c>
      <c r="F200" s="232"/>
      <c r="G200" s="233" t="s">
        <v>1387</v>
      </c>
      <c r="H200" s="232"/>
      <c r="I200" s="234"/>
      <c r="J200" s="234" t="s">
        <v>1453</v>
      </c>
      <c r="K200" s="234" t="s">
        <v>3346</v>
      </c>
      <c r="L200" s="233" t="s">
        <v>6</v>
      </c>
      <c r="M200" s="233"/>
      <c r="N200" s="232"/>
      <c r="O200" s="233" t="s">
        <v>1389</v>
      </c>
      <c r="P200" s="233"/>
      <c r="Q200" s="233"/>
      <c r="R200" s="236">
        <v>41061</v>
      </c>
      <c r="S200" s="236"/>
      <c r="T200" s="215"/>
      <c r="U200" s="207" t="s">
        <v>1391</v>
      </c>
      <c r="V200" s="37" t="str">
        <f>IF(U200="","",IF(ISNA(VLOOKUP(LEFT(U200,3),NDCｴﾘｱ,3,0)),IF(MID(U200,3,1)="0",VLOOKUP(LEFT(U200,2),NDCｴﾘｱ,2,0),_xlfn.CONCAT(VLOOKUP(LEFT(U200,2),NDCｴﾘｱ,2,0),"*")),VLOOKUP(LEFT(U200,3),NDCｴﾘｱ,2,0)))</f>
        <v>原子力工学</v>
      </c>
      <c r="W200" s="223" t="str">
        <f>IF(X200="","",INDEX(収納場所内容ｴﾘｱ,MATCH(X200,ｻｲｽﾞ,0),2))</f>
        <v>Ｂ６
版</v>
      </c>
      <c r="X200" s="116" t="s">
        <v>1329</v>
      </c>
      <c r="Y200" s="105" t="s">
        <v>1390</v>
      </c>
      <c r="Z200" s="262"/>
      <c r="AA200" s="215" t="s">
        <v>1151</v>
      </c>
      <c r="AB200" s="117">
        <v>9784885462429</v>
      </c>
      <c r="AC200" s="232"/>
      <c r="AD200" s="118"/>
      <c r="AE200" s="237" t="str">
        <f>IF(AJ200="","",AJ200)</f>
        <v/>
      </c>
      <c r="AF200" s="238" t="str">
        <f>IF(AK200="","",AK200)</f>
        <v/>
      </c>
      <c r="AG200" s="238" t="str">
        <f>IF(AL200="","",AL200)</f>
        <v/>
      </c>
      <c r="AH200" s="62" t="str">
        <f>IF(AM200="","",AM200)</f>
        <v/>
      </c>
      <c r="AI200" s="139" t="s">
        <v>589</v>
      </c>
      <c r="AJ200" s="239"/>
      <c r="AK200" s="236"/>
      <c r="AL200" s="236"/>
      <c r="AM200" s="140"/>
      <c r="AN200" s="239"/>
      <c r="AO200" s="236"/>
      <c r="AP200" s="236"/>
      <c r="AQ200" s="140"/>
      <c r="AR200" s="239"/>
      <c r="AS200" s="236"/>
      <c r="AT200" s="236"/>
      <c r="AU200" s="140"/>
      <c r="AV200" s="239"/>
      <c r="AW200" s="236"/>
      <c r="AX200" s="236"/>
      <c r="AY200" s="140"/>
    </row>
    <row r="201" spans="1:54" ht="147.75">
      <c r="A201" s="231" t="s">
        <v>409</v>
      </c>
      <c r="B201" s="232" t="s">
        <v>961</v>
      </c>
      <c r="C201" s="25" t="str">
        <f>IF(B201="","",INDEX(分野TBL,MATCH(B201,分野名称,0),1))</f>
        <v>75</v>
      </c>
      <c r="D201" s="25">
        <f>IF(E201="","",ROW())</f>
        <v>201</v>
      </c>
      <c r="E201" s="233" t="s">
        <v>569</v>
      </c>
      <c r="F201" s="232"/>
      <c r="G201" s="233" t="s">
        <v>1794</v>
      </c>
      <c r="H201" s="232"/>
      <c r="I201" s="234"/>
      <c r="J201" s="234" t="s">
        <v>1449</v>
      </c>
      <c r="K201" s="234" t="s">
        <v>3418</v>
      </c>
      <c r="L201" s="233" t="s">
        <v>570</v>
      </c>
      <c r="M201" s="233"/>
      <c r="N201" s="232"/>
      <c r="O201" s="233" t="s">
        <v>591</v>
      </c>
      <c r="P201" s="233"/>
      <c r="Q201" s="233"/>
      <c r="R201" s="236">
        <v>42439</v>
      </c>
      <c r="S201" s="236"/>
      <c r="T201" s="215"/>
      <c r="U201" s="207" t="s">
        <v>1351</v>
      </c>
      <c r="V201" s="37" t="str">
        <f>IF(U201="","",IF(ISNA(VLOOKUP(LEFT(U201,3),NDCｴﾘｱ,3,0)),IF(MID(U201,3,1)="0",VLOOKUP(LEFT(U201,2),NDCｴﾘｱ,2,0),_xlfn.CONCAT(VLOOKUP(LEFT(U201,2),NDCｴﾘｱ,2,0),"*")),VLOOKUP(LEFT(U201,3),NDCｴﾘｱ,2,0)))</f>
        <v>発電</v>
      </c>
      <c r="W201" s="223" t="str">
        <f>IF(X201="","",INDEX(収納場所内容ｴﾘｱ,MATCH(X201,ｻｲｽﾞ,0),2))</f>
        <v>Ｂ６
版</v>
      </c>
      <c r="X201" s="116" t="s">
        <v>1497</v>
      </c>
      <c r="Y201" s="105" t="s">
        <v>1350</v>
      </c>
      <c r="Z201" s="262"/>
      <c r="AA201" s="215" t="s">
        <v>1151</v>
      </c>
      <c r="AB201" s="117">
        <v>9784492762288</v>
      </c>
      <c r="AC201" s="232"/>
      <c r="AD201" s="118"/>
      <c r="AE201" s="237" t="str">
        <f>IF(AJ201="","",AJ201)</f>
        <v>中川 浩之</v>
      </c>
      <c r="AF201" s="238">
        <f>IF(AK201="","",AK201)</f>
        <v>43258</v>
      </c>
      <c r="AG201" s="238">
        <f>IF(AL201="","",AL201)</f>
        <v>43289</v>
      </c>
      <c r="AH201" s="62">
        <f>IF(AM201="","",AM201)</f>
        <v>43289</v>
      </c>
      <c r="AI201" s="139" t="s">
        <v>593</v>
      </c>
      <c r="AJ201" s="239" t="s">
        <v>1744</v>
      </c>
      <c r="AK201" s="236">
        <v>43258</v>
      </c>
      <c r="AL201" s="236">
        <v>43289</v>
      </c>
      <c r="AM201" s="140">
        <v>43289</v>
      </c>
      <c r="AN201" s="239"/>
      <c r="AO201" s="236"/>
      <c r="AP201" s="236"/>
      <c r="AQ201" s="140"/>
      <c r="AR201" s="239"/>
      <c r="AS201" s="236"/>
      <c r="AT201" s="236"/>
      <c r="AU201" s="140"/>
      <c r="AV201" s="239"/>
      <c r="AW201" s="236"/>
      <c r="AX201" s="236"/>
      <c r="AY201" s="140"/>
      <c r="BB201">
        <f>IF(MID(U201,3,1)="0",1,2)</f>
        <v>2</v>
      </c>
    </row>
    <row r="202" spans="1:54" ht="54.75">
      <c r="A202" s="231" t="s">
        <v>258</v>
      </c>
      <c r="B202" s="232" t="s">
        <v>961</v>
      </c>
      <c r="C202" s="25" t="str">
        <f>IF(B202="","",INDEX(分野TBL,MATCH(B202,分野名称,0),1))</f>
        <v>75</v>
      </c>
      <c r="D202" s="25">
        <f>IF(E202="","",ROW())</f>
        <v>202</v>
      </c>
      <c r="E202" s="233" t="s">
        <v>1089</v>
      </c>
      <c r="F202" s="232"/>
      <c r="G202" s="233"/>
      <c r="H202" s="232"/>
      <c r="I202" s="234"/>
      <c r="J202" s="234" t="s">
        <v>1454</v>
      </c>
      <c r="K202" s="234" t="s">
        <v>1422</v>
      </c>
      <c r="L202" s="233" t="s">
        <v>3043</v>
      </c>
      <c r="M202" s="233" t="s">
        <v>531</v>
      </c>
      <c r="N202" s="232"/>
      <c r="O202" s="233" t="s">
        <v>849</v>
      </c>
      <c r="P202" s="233" t="s">
        <v>256</v>
      </c>
      <c r="Q202" s="233"/>
      <c r="R202" s="275">
        <v>29560</v>
      </c>
      <c r="S202" s="236">
        <v>36453</v>
      </c>
      <c r="T202" s="215">
        <v>1200</v>
      </c>
      <c r="U202" s="207" t="s">
        <v>111</v>
      </c>
      <c r="V202" s="37" t="str">
        <f>IF(U202="","",IF(ISNA(VLOOKUP(LEFT(U202,3),NDCｴﾘｱ,3,0)),IF(MID(U202,3,1)="0",VLOOKUP(LEFT(U202,2),NDCｴﾘｱ,2,0),_xlfn.CONCAT(VLOOKUP(LEFT(U202,2),NDCｴﾘｱ,2,0),"*")),VLOOKUP(LEFT(U202,3),NDCｴﾘｱ,2,0)))</f>
        <v>発電</v>
      </c>
      <c r="W202" s="223" t="str">
        <f>IF(X202="","",INDEX(収納場所内容ｴﾘｱ,MATCH(X202,ｻｲｽﾞ,0),2))</f>
        <v>Ｂ６
版</v>
      </c>
      <c r="X202" s="116" t="s">
        <v>1329</v>
      </c>
      <c r="Y202" s="105" t="s">
        <v>112</v>
      </c>
      <c r="Z202" s="262"/>
      <c r="AA202" s="215"/>
      <c r="AB202" s="117">
        <v>9784874980491</v>
      </c>
      <c r="AC202" s="232"/>
      <c r="AD202" s="118"/>
      <c r="AE202" s="237" t="str">
        <f>IF(AJ202="","",AJ202)</f>
        <v/>
      </c>
      <c r="AF202" s="238" t="str">
        <f>IF(AK202="","",AK202)</f>
        <v/>
      </c>
      <c r="AG202" s="238" t="str">
        <f>IF(AL202="","",AL202)</f>
        <v/>
      </c>
      <c r="AH202" s="62" t="str">
        <f>IF(AM202="","",AM202)</f>
        <v/>
      </c>
      <c r="AI202" s="139" t="s">
        <v>133</v>
      </c>
      <c r="AJ202" s="239"/>
      <c r="AK202" s="236"/>
      <c r="AL202" s="236"/>
      <c r="AM202" s="140"/>
      <c r="AN202" s="239"/>
      <c r="AO202" s="236"/>
      <c r="AP202" s="236"/>
      <c r="AQ202" s="140"/>
      <c r="AR202" s="239"/>
      <c r="AS202" s="236"/>
      <c r="AT202" s="236"/>
      <c r="AU202" s="140"/>
      <c r="AV202" s="239"/>
      <c r="AW202" s="236"/>
      <c r="AX202" s="236"/>
      <c r="AY202" s="140"/>
    </row>
    <row r="203" spans="1:54" ht="116.25">
      <c r="A203" s="231" t="s">
        <v>198</v>
      </c>
      <c r="B203" s="232" t="s">
        <v>117</v>
      </c>
      <c r="C203" s="25" t="str">
        <f>IF(B203="","",INDEX(分野TBL,MATCH(B203,分野名称,0),1))</f>
        <v>75</v>
      </c>
      <c r="D203" s="25">
        <f>IF(E203="","",ROW())</f>
        <v>203</v>
      </c>
      <c r="E203" s="233" t="s">
        <v>1073</v>
      </c>
      <c r="F203" s="232"/>
      <c r="G203" s="233"/>
      <c r="H203" s="232"/>
      <c r="I203" s="234" t="s">
        <v>3328</v>
      </c>
      <c r="J203" s="234" t="s">
        <v>3338</v>
      </c>
      <c r="K203" s="234"/>
      <c r="L203" s="233" t="s">
        <v>1141</v>
      </c>
      <c r="M203" s="233"/>
      <c r="N203" s="232"/>
      <c r="O203" s="233" t="s">
        <v>1074</v>
      </c>
      <c r="P203" s="233"/>
      <c r="Q203" s="233"/>
      <c r="R203" s="236">
        <v>41182</v>
      </c>
      <c r="S203" s="236">
        <v>41182</v>
      </c>
      <c r="T203" s="215">
        <v>1600</v>
      </c>
      <c r="U203" s="207" t="s">
        <v>805</v>
      </c>
      <c r="V203" s="37" t="str">
        <f>IF(U203="","",IF(ISNA(VLOOKUP(LEFT(U203,3),NDCｴﾘｱ,3,0)),IF(MID(U203,3,1)="0",VLOOKUP(LEFT(U203,2),NDCｴﾘｱ,2,0),_xlfn.CONCAT(VLOOKUP(LEFT(U203,2),NDCｴﾘｱ,2,0),"*")),VLOOKUP(LEFT(U203,3),NDCｴﾘｱ,2,0)))</f>
        <v>発電</v>
      </c>
      <c r="W203" s="223" t="str">
        <f>IF(X203="","",INDEX(収納場所内容ｴﾘｱ,MATCH(X203,ｻｲｽﾞ,0),2))</f>
        <v>Ａ５
版</v>
      </c>
      <c r="X203" s="116" t="s">
        <v>1331</v>
      </c>
      <c r="Y203" s="105" t="s">
        <v>807</v>
      </c>
      <c r="Z203" s="262"/>
      <c r="AA203" s="215" t="s">
        <v>806</v>
      </c>
      <c r="AB203" s="117">
        <v>9784198634865</v>
      </c>
      <c r="AC203" s="232"/>
      <c r="AD203" s="118"/>
      <c r="AE203" s="237" t="str">
        <f>IF(AJ203="","",AJ203)</f>
        <v/>
      </c>
      <c r="AF203" s="238" t="str">
        <f>IF(AK203="","",AK203)</f>
        <v/>
      </c>
      <c r="AG203" s="238" t="str">
        <f>IF(AL203="","",AL203)</f>
        <v/>
      </c>
      <c r="AH203" s="62" t="str">
        <f>IF(AM203="","",AM203)</f>
        <v/>
      </c>
      <c r="AI203" s="139" t="s">
        <v>175</v>
      </c>
      <c r="AJ203" s="239"/>
      <c r="AK203" s="236"/>
      <c r="AL203" s="236"/>
      <c r="AM203" s="140"/>
      <c r="AN203" s="239"/>
      <c r="AO203" s="236"/>
      <c r="AP203" s="236"/>
      <c r="AQ203" s="140"/>
      <c r="AR203" s="239"/>
      <c r="AS203" s="236"/>
      <c r="AT203" s="236"/>
      <c r="AU203" s="140"/>
      <c r="AV203" s="239"/>
      <c r="AW203" s="236"/>
      <c r="AX203" s="236"/>
      <c r="AY203" s="140"/>
    </row>
    <row r="204" spans="1:54" ht="42">
      <c r="A204" s="231" t="s">
        <v>1855</v>
      </c>
      <c r="B204" s="232" t="s">
        <v>117</v>
      </c>
      <c r="C204" s="25" t="str">
        <f>IF(B204="","",INDEX(分野TBL,MATCH(B204,分野名称,0),1))</f>
        <v>75</v>
      </c>
      <c r="D204" s="25">
        <f>IF(E204="","",ROW())</f>
        <v>204</v>
      </c>
      <c r="E204" s="233" t="s">
        <v>1803</v>
      </c>
      <c r="F204" s="232"/>
      <c r="G204" s="233" t="s">
        <v>1804</v>
      </c>
      <c r="H204" s="232"/>
      <c r="I204" s="234"/>
      <c r="J204" s="234"/>
      <c r="K204" s="234" t="s">
        <v>1816</v>
      </c>
      <c r="L204" s="233" t="s">
        <v>1805</v>
      </c>
      <c r="M204" s="233"/>
      <c r="N204" s="232"/>
      <c r="O204" s="233" t="s">
        <v>1817</v>
      </c>
      <c r="P204" s="233"/>
      <c r="Q204" s="233"/>
      <c r="R204" s="236">
        <v>42073</v>
      </c>
      <c r="S204" s="236"/>
      <c r="T204" s="215"/>
      <c r="U204" s="207" t="s">
        <v>111</v>
      </c>
      <c r="V204" s="37" t="str">
        <f>IF(U204="","",IF(ISNA(VLOOKUP(LEFT(U204,3),NDCｴﾘｱ,3,0)),IF(MID(U204,3,1)="0",VLOOKUP(LEFT(U204,2),NDCｴﾘｱ,2,0),_xlfn.CONCAT(VLOOKUP(LEFT(U204,2),NDCｴﾘｱ,2,0),"*")),VLOOKUP(LEFT(U204,3),NDCｴﾘｱ,2,0)))</f>
        <v>発電</v>
      </c>
      <c r="W204" s="223" t="str">
        <f>IF(X204="","",INDEX(収納場所内容ｴﾘｱ,MATCH(X204,ｻｲｽﾞ,0),2))</f>
        <v>Ａ５
版</v>
      </c>
      <c r="X204" s="132" t="s">
        <v>1498</v>
      </c>
      <c r="Y204" s="105" t="s">
        <v>1815</v>
      </c>
      <c r="Z204" s="262"/>
      <c r="AA204" s="215" t="s">
        <v>806</v>
      </c>
      <c r="AB204" s="117">
        <v>9784774404981</v>
      </c>
      <c r="AC204" s="232"/>
      <c r="AD204" s="118"/>
      <c r="AE204" s="237" t="str">
        <f>IF(AJ204="","",AJ204)</f>
        <v/>
      </c>
      <c r="AF204" s="238" t="str">
        <f>IF(AK204="","",AK204)</f>
        <v/>
      </c>
      <c r="AG204" s="238" t="str">
        <f>IF(AL204="","",AL204)</f>
        <v/>
      </c>
      <c r="AH204" s="62" t="str">
        <f>IF(AM204="","",AM204)</f>
        <v/>
      </c>
      <c r="AI204" s="139" t="s">
        <v>279</v>
      </c>
      <c r="AJ204" s="239"/>
      <c r="AK204" s="236"/>
      <c r="AL204" s="236"/>
      <c r="AM204" s="140"/>
      <c r="AN204" s="239"/>
      <c r="AO204" s="236"/>
      <c r="AP204" s="236"/>
      <c r="AQ204" s="140"/>
      <c r="AR204" s="239"/>
      <c r="AS204" s="236"/>
      <c r="AT204" s="236"/>
      <c r="AU204" s="140"/>
      <c r="AV204" s="239"/>
      <c r="AW204" s="236"/>
      <c r="AX204" s="236"/>
      <c r="AY204" s="140"/>
    </row>
    <row r="205" spans="1:54" ht="45" customHeight="1">
      <c r="A205" s="231" t="s">
        <v>2874</v>
      </c>
      <c r="B205" s="232" t="s">
        <v>117</v>
      </c>
      <c r="C205" s="25" t="str">
        <f>IF(B205="","",INDEX(分野TBL,MATCH(B205,分野名称,0),1))</f>
        <v>75</v>
      </c>
      <c r="D205" s="25">
        <f>IF(E205="","",ROW())</f>
        <v>205</v>
      </c>
      <c r="E205" s="233" t="s">
        <v>2875</v>
      </c>
      <c r="F205" s="232"/>
      <c r="G205" s="233" t="s">
        <v>2876</v>
      </c>
      <c r="H205" s="232"/>
      <c r="I205" s="234"/>
      <c r="J205" s="234" t="s">
        <v>3519</v>
      </c>
      <c r="K205" s="234" t="s">
        <v>3520</v>
      </c>
      <c r="L205" s="233" t="s">
        <v>2877</v>
      </c>
      <c r="M205" s="233"/>
      <c r="N205" s="232"/>
      <c r="O205" s="235" t="s">
        <v>2878</v>
      </c>
      <c r="P205" s="233"/>
      <c r="Q205" s="233"/>
      <c r="R205" s="236">
        <v>43405</v>
      </c>
      <c r="S205" s="236">
        <v>43622</v>
      </c>
      <c r="T205" s="217">
        <v>2315</v>
      </c>
      <c r="U205" s="443">
        <v>543.5</v>
      </c>
      <c r="V205" s="37" t="str">
        <f>IF(U205="","",IF(ISNA(VLOOKUP(LEFT(U205,3),NDCｴﾘｱ,3,0)),IF(MID(U205,3,1)="0",VLOOKUP(LEFT(U205,2),NDCｴﾘｱ,2,0),_xlfn.CONCAT(VLOOKUP(LEFT(U205,2),NDCｴﾘｱ,2,0),"*")),VLOOKUP(LEFT(U205,3),NDCｴﾘｱ,2,0)))</f>
        <v>発電</v>
      </c>
      <c r="W205" s="223" t="str">
        <f>IF(X205="","",INDEX(収納場所内容ｴﾘｱ,MATCH(X205,ｻｲｽﾞ,0),2))</f>
        <v>大版
変形</v>
      </c>
      <c r="X205" s="116" t="s">
        <v>2879</v>
      </c>
      <c r="Y205" s="105">
        <v>200</v>
      </c>
      <c r="Z205" s="450"/>
      <c r="AA205" s="215">
        <v>27</v>
      </c>
      <c r="AB205" s="117">
        <v>9784991042706</v>
      </c>
      <c r="AC205" s="232"/>
      <c r="AD205" s="118"/>
      <c r="AE205" s="237" t="str">
        <f>IF(AJ205="","",AJ205)</f>
        <v/>
      </c>
      <c r="AF205" s="238" t="str">
        <f>IF(AK205="","",AK205)</f>
        <v/>
      </c>
      <c r="AG205" s="238" t="str">
        <f>IF(AL205="","",AL205)</f>
        <v/>
      </c>
      <c r="AH205" s="62" t="str">
        <f>IF(AM205="","",AM205)</f>
        <v/>
      </c>
      <c r="AI205" s="139"/>
      <c r="AJ205" s="239"/>
      <c r="AK205" s="236"/>
      <c r="AL205" s="236"/>
      <c r="AM205" s="140"/>
      <c r="AN205" s="239"/>
      <c r="AO205" s="236"/>
      <c r="AP205" s="236"/>
      <c r="AQ205" s="140"/>
      <c r="AR205" s="239"/>
      <c r="AS205" s="236"/>
      <c r="AT205" s="236"/>
      <c r="AU205" s="140"/>
      <c r="AV205" s="239"/>
      <c r="AW205" s="236"/>
      <c r="AX205" s="236"/>
      <c r="AY205" s="140"/>
    </row>
    <row r="206" spans="1:54" ht="180" thickBot="1">
      <c r="A206" s="231" t="s">
        <v>2941</v>
      </c>
      <c r="B206" s="232" t="s">
        <v>961</v>
      </c>
      <c r="C206" s="25" t="str">
        <f>IF(B206="","",INDEX(分野TBL,MATCH(B206,分野名称,0),1))</f>
        <v>75</v>
      </c>
      <c r="D206" s="25">
        <f>IF(E206="","",ROW())</f>
        <v>206</v>
      </c>
      <c r="E206" s="233" t="s">
        <v>3529</v>
      </c>
      <c r="F206" s="232"/>
      <c r="G206" s="233"/>
      <c r="H206" s="232"/>
      <c r="I206" s="234" t="s">
        <v>3530</v>
      </c>
      <c r="J206" s="234"/>
      <c r="K206" s="234" t="s">
        <v>3531</v>
      </c>
      <c r="L206" s="233" t="s">
        <v>3075</v>
      </c>
      <c r="M206" s="233"/>
      <c r="N206" s="232"/>
      <c r="O206" s="233" t="s">
        <v>3024</v>
      </c>
      <c r="P206" s="235"/>
      <c r="Q206" s="233"/>
      <c r="R206" s="236">
        <v>43817</v>
      </c>
      <c r="S206" s="236">
        <v>43650</v>
      </c>
      <c r="T206" s="217">
        <v>1620</v>
      </c>
      <c r="U206" s="207" t="s">
        <v>2987</v>
      </c>
      <c r="V206" s="37" t="str">
        <f>IF(U206="","",IF(ISNA(VLOOKUP(LEFT(U206,3),NDCｴﾘｱ,3,0)),IF(MID(U206,3,1)="0",VLOOKUP(LEFT(U206,2),NDCｴﾘｱ,2,0),_xlfn.CONCAT(VLOOKUP(LEFT(U206,2),NDCｴﾘｱ,2,0),"*")),VLOOKUP(LEFT(U206,3),NDCｴﾘｱ,2,0)))</f>
        <v>発電</v>
      </c>
      <c r="W206" s="223" t="str">
        <f>IF(X206="","",INDEX(収納場所内容ｴﾘｱ,MATCH(X206,ｻｲｽﾞ,0),2))</f>
        <v>Ａ５
版</v>
      </c>
      <c r="X206" s="116" t="s">
        <v>3025</v>
      </c>
      <c r="Y206" s="105" t="s">
        <v>3026</v>
      </c>
      <c r="Z206" s="262"/>
      <c r="AA206" s="125" t="s">
        <v>3027</v>
      </c>
      <c r="AB206" s="117">
        <v>9784778316594</v>
      </c>
      <c r="AC206" s="232"/>
      <c r="AD206" s="118"/>
      <c r="AE206" s="237" t="str">
        <f>IF(AJ206="","",AJ206)</f>
        <v>国井宏和</v>
      </c>
      <c r="AF206" s="238">
        <f>IF(AK206="","",AK206)</f>
        <v>43559</v>
      </c>
      <c r="AG206" s="238">
        <f>IF(AL206="","",AL206)</f>
        <v>43653</v>
      </c>
      <c r="AH206" s="62">
        <f>IF(AM206="","",AM206)</f>
        <v>43776</v>
      </c>
      <c r="AI206" s="139"/>
      <c r="AJ206" s="239" t="s">
        <v>2950</v>
      </c>
      <c r="AK206" s="236">
        <v>43559</v>
      </c>
      <c r="AL206" s="236">
        <v>43653</v>
      </c>
      <c r="AM206" s="140">
        <v>43776</v>
      </c>
      <c r="AN206" s="239"/>
      <c r="AO206" s="236"/>
      <c r="AP206" s="236"/>
      <c r="AQ206" s="140"/>
      <c r="AR206" s="239"/>
      <c r="AS206" s="236"/>
      <c r="AT206" s="236"/>
      <c r="AU206" s="140"/>
      <c r="AV206" s="239"/>
      <c r="AW206" s="236"/>
      <c r="AX206" s="236"/>
      <c r="AY206" s="140"/>
    </row>
    <row r="207" spans="1:54" ht="316.5" thickBot="1">
      <c r="A207" s="231" t="s">
        <v>3110</v>
      </c>
      <c r="B207" s="232" t="s">
        <v>961</v>
      </c>
      <c r="C207" s="242" t="str">
        <f>IF(B207="","",INDEX(分野TBL,MATCH(B207,分野名称,0),1))</f>
        <v>75</v>
      </c>
      <c r="D207" s="242">
        <f>IF(E207="","",ROW())</f>
        <v>207</v>
      </c>
      <c r="E207" s="243" t="s">
        <v>2955</v>
      </c>
      <c r="F207" s="241"/>
      <c r="G207" s="243" t="s">
        <v>3539</v>
      </c>
      <c r="H207" s="241"/>
      <c r="I207" s="244"/>
      <c r="J207" s="234"/>
      <c r="K207" s="234" t="s">
        <v>3540</v>
      </c>
      <c r="L207" s="233" t="s">
        <v>3067</v>
      </c>
      <c r="M207" s="243"/>
      <c r="N207" s="241" t="s">
        <v>2977</v>
      </c>
      <c r="O207" s="243" t="s">
        <v>2978</v>
      </c>
      <c r="P207" s="243"/>
      <c r="Q207" s="243"/>
      <c r="R207" s="298">
        <v>43539</v>
      </c>
      <c r="S207" s="436">
        <v>43691</v>
      </c>
      <c r="T207" s="438">
        <v>1944</v>
      </c>
      <c r="U207" s="246" t="s">
        <v>2987</v>
      </c>
      <c r="V207" s="247" t="str">
        <f>IF(U207="","",IF(ISNA(VLOOKUP(LEFT(U207,3),NDCｴﾘｱ,3,0)),IF(MID(U207,3,1)="0",VLOOKUP(LEFT(U207,2),NDCｴﾘｱ,2,0),_xlfn.CONCAT(VLOOKUP(LEFT(U207,2),NDCｴﾘｱ,2,0),"*")),VLOOKUP(LEFT(U207,3),NDCｴﾘｱ,2,0)))</f>
        <v>発電</v>
      </c>
      <c r="W207" s="248" t="str">
        <f>IF(X207="","",INDEX(収納場所内容ｴﾘｱ,MATCH(X207,ｻｲｽﾞ,0),2))</f>
        <v>Ｂ６
版</v>
      </c>
      <c r="X207" s="445" t="s">
        <v>2981</v>
      </c>
      <c r="Y207" s="249" t="s">
        <v>2979</v>
      </c>
      <c r="Z207" s="250"/>
      <c r="AA207" s="245" t="s">
        <v>2980</v>
      </c>
      <c r="AB207" s="251">
        <v>9784893088390</v>
      </c>
      <c r="AC207" s="252"/>
      <c r="AD207" s="253"/>
      <c r="AE207" s="254" t="str">
        <f>IF(AJ207="","",AJ207)</f>
        <v/>
      </c>
      <c r="AF207" s="255" t="str">
        <f>IF(AK207="","",AK207)</f>
        <v/>
      </c>
      <c r="AG207" s="255" t="str">
        <f>IF(AL207="","",AL207)</f>
        <v/>
      </c>
      <c r="AH207" s="256" t="str">
        <f>IF(AM207="","",AM207)</f>
        <v/>
      </c>
      <c r="AI207" s="257"/>
      <c r="AJ207" s="258"/>
      <c r="AK207" s="259"/>
      <c r="AL207" s="259"/>
      <c r="AM207" s="260"/>
      <c r="AN207" s="258"/>
      <c r="AO207" s="259"/>
      <c r="AP207" s="259"/>
      <c r="AQ207" s="260"/>
      <c r="AR207" s="258"/>
      <c r="AS207" s="259"/>
      <c r="AT207" s="259"/>
      <c r="AU207" s="260"/>
      <c r="AV207" s="258"/>
      <c r="AW207" s="259"/>
      <c r="AX207" s="259"/>
      <c r="AY207" s="260"/>
    </row>
    <row r="208" spans="1:54" ht="306" thickBot="1">
      <c r="A208" s="231" t="s">
        <v>3114</v>
      </c>
      <c r="B208" s="232" t="s">
        <v>961</v>
      </c>
      <c r="C208" s="25" t="str">
        <f>IF(B208="","",INDEX(分野TBL,MATCH(B208,分野名称,0),1))</f>
        <v>75</v>
      </c>
      <c r="D208" s="25">
        <f>IF(E208="","",ROW())</f>
        <v>208</v>
      </c>
      <c r="E208" s="233" t="s">
        <v>2961</v>
      </c>
      <c r="F208" s="232"/>
      <c r="G208" s="233" t="s">
        <v>3002</v>
      </c>
      <c r="H208" s="232"/>
      <c r="I208" s="234" t="s">
        <v>3378</v>
      </c>
      <c r="J208" s="234" t="s">
        <v>3555</v>
      </c>
      <c r="K208" s="234" t="s">
        <v>3546</v>
      </c>
      <c r="L208" s="233" t="s">
        <v>3071</v>
      </c>
      <c r="M208" s="233"/>
      <c r="N208" s="232"/>
      <c r="O208" s="243" t="s">
        <v>3006</v>
      </c>
      <c r="P208" s="233"/>
      <c r="Q208" s="233"/>
      <c r="R208" s="236">
        <v>43151</v>
      </c>
      <c r="S208" s="300">
        <v>43691</v>
      </c>
      <c r="T208" s="439">
        <v>2916</v>
      </c>
      <c r="U208" s="207" t="s">
        <v>2987</v>
      </c>
      <c r="V208" s="37" t="str">
        <f>IF(U208="","",IF(ISNA(VLOOKUP(LEFT(U208,3),NDCｴﾘｱ,3,0)),IF(MID(U208,3,1)="0",VLOOKUP(LEFT(U208,2),NDCｴﾘｱ,2,0),_xlfn.CONCAT(VLOOKUP(LEFT(U208,2),NDCｴﾘｱ,2,0),"*")),VLOOKUP(LEFT(U208,3),NDCｴﾘｱ,2,0)))</f>
        <v>発電</v>
      </c>
      <c r="W208" s="223" t="str">
        <f>IF(X208="","",INDEX(収納場所内容ｴﾘｱ,MATCH(X208,ｻｲｽﾞ,0),2))</f>
        <v>Ａ５
版</v>
      </c>
      <c r="X208" s="116" t="s">
        <v>3003</v>
      </c>
      <c r="Y208" s="105" t="s">
        <v>3004</v>
      </c>
      <c r="Z208" s="262"/>
      <c r="AA208" s="215" t="s">
        <v>3005</v>
      </c>
      <c r="AB208" s="117">
        <v>9784822257910</v>
      </c>
      <c r="AC208" s="232"/>
      <c r="AD208" s="118"/>
      <c r="AE208" s="237" t="str">
        <f>IF(AJ208="","",AJ208)</f>
        <v>谷井一彦</v>
      </c>
      <c r="AF208" s="238">
        <f>IF(AK208="","",AK208)</f>
        <v>43707</v>
      </c>
      <c r="AG208" s="238">
        <f>IF(AL208="","",AL208)</f>
        <v>43778</v>
      </c>
      <c r="AH208" s="62" t="str">
        <f>IF(AM208="","",AM208)</f>
        <v/>
      </c>
      <c r="AI208" s="139"/>
      <c r="AJ208" s="239" t="s">
        <v>3375</v>
      </c>
      <c r="AK208" s="236">
        <v>43707</v>
      </c>
      <c r="AL208" s="236">
        <v>43778</v>
      </c>
      <c r="AM208" s="140"/>
      <c r="AN208" s="239"/>
      <c r="AO208" s="236"/>
      <c r="AP208" s="236"/>
      <c r="AQ208" s="140"/>
      <c r="AR208" s="239"/>
      <c r="AS208" s="236"/>
      <c r="AT208" s="236"/>
      <c r="AU208" s="140"/>
      <c r="AV208" s="239"/>
      <c r="AW208" s="236"/>
      <c r="AX208" s="236"/>
      <c r="AY208" s="140"/>
    </row>
    <row r="209" spans="1:51" ht="141" thickBot="1">
      <c r="A209" s="231" t="s">
        <v>2938</v>
      </c>
      <c r="B209" s="232" t="s">
        <v>961</v>
      </c>
      <c r="C209" s="25" t="str">
        <f>IF(B209="","",INDEX(分野TBL,MATCH(B209,分野名称,0),1))</f>
        <v>75</v>
      </c>
      <c r="D209" s="25">
        <f>IF(E209="","",ROW())</f>
        <v>209</v>
      </c>
      <c r="E209" s="233" t="s">
        <v>2884</v>
      </c>
      <c r="F209" s="232"/>
      <c r="G209" s="233"/>
      <c r="H209" s="232"/>
      <c r="I209" s="234"/>
      <c r="J209" s="234" t="s">
        <v>3523</v>
      </c>
      <c r="K209" s="234" t="s">
        <v>3524</v>
      </c>
      <c r="L209" s="233" t="s">
        <v>2885</v>
      </c>
      <c r="M209" s="233" t="s">
        <v>2932</v>
      </c>
      <c r="N209" s="232"/>
      <c r="O209" s="433" t="s">
        <v>2933</v>
      </c>
      <c r="P209" s="233" t="s">
        <v>2886</v>
      </c>
      <c r="Q209" s="233"/>
      <c r="R209" s="236">
        <v>42675</v>
      </c>
      <c r="S209" s="435">
        <v>43650</v>
      </c>
      <c r="T209" s="217">
        <v>950</v>
      </c>
      <c r="U209" s="440">
        <v>568.79999999999995</v>
      </c>
      <c r="V209" s="37" t="str">
        <f>IF(U209="","",IF(ISNA(VLOOKUP(LEFT(U209,3),NDCｴﾘｱ,3,0)),IF(MID(U209,3,1)="0",VLOOKUP(LEFT(U209,2),NDCｴﾘｱ,2,0),_xlfn.CONCAT(VLOOKUP(LEFT(U209,2),NDCｴﾘｱ,2,0),"*")),VLOOKUP(LEFT(U209,3),NDCｴﾘｱ,2,0)))</f>
        <v>石油</v>
      </c>
      <c r="W209" s="223" t="str">
        <f>IF(X209="","",INDEX(収納場所内容ｴﾘｱ,MATCH(X209,ｻｲｽﾞ,0),2))</f>
        <v>文庫
新書</v>
      </c>
      <c r="X209" s="448" t="s">
        <v>2910</v>
      </c>
      <c r="Y209" s="105" t="s">
        <v>2911</v>
      </c>
      <c r="Z209" s="450"/>
      <c r="AA209" s="215" t="s">
        <v>2912</v>
      </c>
      <c r="AB209" s="117">
        <v>9784847061028</v>
      </c>
      <c r="AC209" s="232"/>
      <c r="AD209" s="118"/>
      <c r="AE209" s="237" t="str">
        <f>IF(AJ209="","",AJ209)</f>
        <v>黒川康正</v>
      </c>
      <c r="AF209" s="238">
        <f>IF(AK209="","",AK209)</f>
        <v>43650</v>
      </c>
      <c r="AG209" s="238">
        <f>IF(AL209="","",AL209)</f>
        <v>43678</v>
      </c>
      <c r="AH209" s="62" t="str">
        <f>IF(AM209="","",AM209)</f>
        <v/>
      </c>
      <c r="AI209" s="139"/>
      <c r="AJ209" s="239" t="s">
        <v>2948</v>
      </c>
      <c r="AK209" s="236">
        <v>43650</v>
      </c>
      <c r="AL209" s="236">
        <v>43678</v>
      </c>
      <c r="AM209" s="140"/>
      <c r="AN209" s="239"/>
      <c r="AO209" s="236"/>
      <c r="AP209" s="236"/>
      <c r="AQ209" s="140"/>
      <c r="AR209" s="239"/>
      <c r="AS209" s="236"/>
      <c r="AT209" s="236"/>
      <c r="AU209" s="140"/>
      <c r="AV209" s="239"/>
      <c r="AW209" s="236"/>
      <c r="AX209" s="236"/>
      <c r="AY209" s="140"/>
    </row>
    <row r="210" spans="1:51" ht="41.25">
      <c r="A210" s="231" t="s">
        <v>268</v>
      </c>
      <c r="B210" s="232" t="s">
        <v>961</v>
      </c>
      <c r="C210" s="25" t="str">
        <f>IF(B210="","",INDEX(分野TBL,MATCH(B210,分野名称,0),1))</f>
        <v>75</v>
      </c>
      <c r="D210" s="25">
        <f>IF(E210="","",ROW())</f>
        <v>210</v>
      </c>
      <c r="E210" s="233" t="s">
        <v>923</v>
      </c>
      <c r="F210" s="232"/>
      <c r="G210" s="233" t="s">
        <v>924</v>
      </c>
      <c r="H210" s="232"/>
      <c r="I210" s="234"/>
      <c r="J210" s="234" t="s">
        <v>500</v>
      </c>
      <c r="K210" s="234"/>
      <c r="L210" s="233" t="s">
        <v>1091</v>
      </c>
      <c r="M210" s="233"/>
      <c r="N210" s="232"/>
      <c r="O210" s="243" t="s">
        <v>855</v>
      </c>
      <c r="P210" s="233"/>
      <c r="Q210" s="233"/>
      <c r="R210" s="236">
        <v>39731</v>
      </c>
      <c r="S210" s="435">
        <v>39762</v>
      </c>
      <c r="T210" s="215">
        <v>1800</v>
      </c>
      <c r="U210" s="207" t="s">
        <v>485</v>
      </c>
      <c r="V210" s="37" t="str">
        <f>IF(U210="","",IF(ISNA(VLOOKUP(LEFT(U210,3),NDCｴﾘｱ,3,0)),IF(MID(U210,3,1)="0",VLOOKUP(LEFT(U210,2),NDCｴﾘｱ,2,0),_xlfn.CONCAT(VLOOKUP(LEFT(U210,2),NDCｴﾘｱ,2,0),"*")),VLOOKUP(LEFT(U210,3),NDCｴﾘｱ,2,0)))</f>
        <v>化学工業･燃料､爆発物</v>
      </c>
      <c r="W210" s="223" t="str">
        <f>IF(X210="","",INDEX(収納場所内容ｴﾘｱ,MATCH(X210,ｻｲｽﾞ,0),2))</f>
        <v>Ｂ６
版</v>
      </c>
      <c r="X210" s="116" t="s">
        <v>1329</v>
      </c>
      <c r="Y210" s="105" t="s">
        <v>486</v>
      </c>
      <c r="Z210" s="262"/>
      <c r="AA210" s="215" t="s">
        <v>93</v>
      </c>
      <c r="AB210" s="117">
        <v>9784862510440</v>
      </c>
      <c r="AC210" s="232"/>
      <c r="AD210" s="118"/>
      <c r="AE210" s="237" t="str">
        <f>IF(AJ210="","",AJ210)</f>
        <v/>
      </c>
      <c r="AF210" s="238" t="str">
        <f>IF(AK210="","",AK210)</f>
        <v/>
      </c>
      <c r="AG210" s="238" t="str">
        <f>IF(AL210="","",AL210)</f>
        <v/>
      </c>
      <c r="AH210" s="62" t="str">
        <f>IF(AM210="","",AM210)</f>
        <v/>
      </c>
      <c r="AI210" s="139" t="s">
        <v>139</v>
      </c>
      <c r="AJ210" s="239"/>
      <c r="AK210" s="236"/>
      <c r="AL210" s="236"/>
      <c r="AM210" s="140"/>
      <c r="AN210" s="239"/>
      <c r="AO210" s="236"/>
      <c r="AP210" s="236"/>
      <c r="AQ210" s="140"/>
      <c r="AR210" s="239"/>
      <c r="AS210" s="236"/>
      <c r="AT210" s="236"/>
      <c r="AU210" s="140"/>
      <c r="AV210" s="239"/>
      <c r="AW210" s="236"/>
      <c r="AX210" s="236"/>
      <c r="AY210" s="140"/>
    </row>
    <row r="211" spans="1:51" ht="17.25">
      <c r="A211" s="231" t="s">
        <v>285</v>
      </c>
      <c r="B211" s="232"/>
      <c r="C211" s="25" t="str">
        <f>IF(B211="","",INDEX(分野TBL,MATCH(B211,分野名称,0),1))</f>
        <v/>
      </c>
      <c r="D211" s="25">
        <f>IF(E211="","",ROW())</f>
        <v>211</v>
      </c>
      <c r="E211" s="233" t="s">
        <v>3591</v>
      </c>
      <c r="F211" s="232"/>
      <c r="G211" s="233"/>
      <c r="H211" s="232"/>
      <c r="I211" s="234"/>
      <c r="J211" s="234"/>
      <c r="K211" s="234"/>
      <c r="L211" s="233"/>
      <c r="M211" s="233"/>
      <c r="N211" s="232"/>
      <c r="O211" s="233"/>
      <c r="P211" s="233"/>
      <c r="Q211" s="233"/>
      <c r="R211" s="236"/>
      <c r="S211" s="236"/>
      <c r="T211" s="215"/>
      <c r="U211" s="207"/>
      <c r="V211" s="37" t="str">
        <f>IF(U211="","",IF(ISNA(VLOOKUP(LEFT(U211,3),NDCｴﾘｱ,3,0)),IF(MID(U211,3,1)="0",VLOOKUP(LEFT(U211,2),NDCｴﾘｱ,2,0),_xlfn.CONCAT(VLOOKUP(LEFT(U211,2),NDCｴﾘｱ,2,0),"*")),VLOOKUP(LEFT(U211,3),NDCｴﾘｱ,2,0)))</f>
        <v/>
      </c>
      <c r="W211" s="223" t="str">
        <f>IF(X211="","",INDEX(収納場所内容ｴﾘｱ,MATCH(X211,ｻｲｽﾞ,0),2))</f>
        <v/>
      </c>
      <c r="X211" s="126"/>
      <c r="Y211" s="105"/>
      <c r="Z211" s="262"/>
      <c r="AA211" s="215"/>
      <c r="AB211" s="117"/>
      <c r="AC211" s="232"/>
      <c r="AD211" s="118"/>
      <c r="AE211" s="237" t="str">
        <f>IF(AJ211="","",AJ211)</f>
        <v/>
      </c>
      <c r="AF211" s="238" t="str">
        <f>IF(AK211="","",AK211)</f>
        <v/>
      </c>
      <c r="AG211" s="238" t="str">
        <f>IF(AL211="","",AL211)</f>
        <v/>
      </c>
      <c r="AH211" s="62" t="str">
        <f>IF(AM211="","",AM211)</f>
        <v/>
      </c>
      <c r="AI211" s="139" t="s">
        <v>718</v>
      </c>
      <c r="AJ211" s="239"/>
      <c r="AK211" s="236"/>
      <c r="AL211" s="236"/>
      <c r="AM211" s="140"/>
      <c r="AN211" s="239"/>
      <c r="AO211" s="236"/>
      <c r="AP211" s="236"/>
      <c r="AQ211" s="140"/>
      <c r="AR211" s="239"/>
      <c r="AS211" s="236"/>
      <c r="AT211" s="236"/>
      <c r="AU211" s="140"/>
      <c r="AV211" s="239"/>
      <c r="AW211" s="236"/>
      <c r="AX211" s="236"/>
      <c r="AY211" s="140"/>
    </row>
    <row r="212" spans="1:51" ht="17.25">
      <c r="A212" s="231"/>
      <c r="B212" s="232"/>
      <c r="C212" s="25" t="str">
        <f>IF(B212="","",INDEX(分野TBL,MATCH(B212,分野名称,0),1))</f>
        <v/>
      </c>
      <c r="D212" s="25" t="str">
        <f>IF(E212="","",ROW())</f>
        <v/>
      </c>
      <c r="E212" s="233"/>
      <c r="F212" s="232"/>
      <c r="G212" s="233"/>
      <c r="H212" s="232"/>
      <c r="I212" s="234"/>
      <c r="J212" s="234"/>
      <c r="K212" s="234"/>
      <c r="L212" s="233"/>
      <c r="M212" s="233"/>
      <c r="N212" s="232"/>
      <c r="O212" s="233"/>
      <c r="P212" s="233"/>
      <c r="Q212" s="233"/>
      <c r="R212" s="236"/>
      <c r="S212" s="236"/>
      <c r="T212" s="215"/>
      <c r="U212" s="207"/>
      <c r="V212" s="37" t="str">
        <f>IF(U212="","",IF(ISNA(VLOOKUP(LEFT(U212,3),NDCｴﾘｱ,3,0)),IF(MID(U212,3,1)="0",VLOOKUP(LEFT(U212,2),NDCｴﾘｱ,2,0),_xlfn.CONCAT(VLOOKUP(LEFT(U212,2),NDCｴﾘｱ,2,0),"*")),VLOOKUP(LEFT(U212,3),NDCｴﾘｱ,2,0)))</f>
        <v/>
      </c>
      <c r="W212" s="223" t="str">
        <f>IF(X212="","",INDEX(収納場所内容ｴﾘｱ,MATCH(X212,ｻｲｽﾞ,0),2))</f>
        <v/>
      </c>
      <c r="X212" s="116"/>
      <c r="Y212" s="105"/>
      <c r="Z212" s="262"/>
      <c r="AA212" s="215"/>
      <c r="AB212" s="117"/>
      <c r="AC212" s="232"/>
      <c r="AD212" s="118"/>
      <c r="AE212" s="237" t="str">
        <f>IF(AJ212="","",AJ212)</f>
        <v/>
      </c>
      <c r="AF212" s="238" t="str">
        <f>IF(AK212="","",AK212)</f>
        <v/>
      </c>
      <c r="AG212" s="238" t="str">
        <f>IF(AL212="","",AL212)</f>
        <v/>
      </c>
      <c r="AH212" s="62" t="str">
        <f>IF(AM212="","",AM212)</f>
        <v/>
      </c>
      <c r="AI212" s="139"/>
      <c r="AJ212" s="239"/>
      <c r="AK212" s="236"/>
      <c r="AL212" s="236"/>
      <c r="AM212" s="140"/>
      <c r="AN212" s="239"/>
      <c r="AO212" s="236"/>
      <c r="AP212" s="236"/>
      <c r="AQ212" s="140"/>
      <c r="AR212" s="239"/>
      <c r="AS212" s="236"/>
      <c r="AT212" s="236"/>
      <c r="AU212" s="140"/>
      <c r="AV212" s="239"/>
      <c r="AW212" s="236"/>
      <c r="AX212" s="236"/>
      <c r="AY212" s="140"/>
    </row>
    <row r="213" spans="1:51" ht="17.25">
      <c r="A213" s="231"/>
      <c r="B213" s="232"/>
      <c r="C213" s="25" t="str">
        <f>IF(B213="","",INDEX(分野TBL,MATCH(B213,分野名称,0),1))</f>
        <v/>
      </c>
      <c r="D213" s="25" t="str">
        <f>IF(E213="","",ROW())</f>
        <v/>
      </c>
      <c r="E213" s="233"/>
      <c r="F213" s="232"/>
      <c r="G213" s="233"/>
      <c r="H213" s="232"/>
      <c r="I213" s="234"/>
      <c r="J213" s="234"/>
      <c r="K213" s="234"/>
      <c r="L213" s="233"/>
      <c r="M213" s="233"/>
      <c r="N213" s="232"/>
      <c r="O213" s="233"/>
      <c r="P213" s="233"/>
      <c r="Q213" s="233"/>
      <c r="R213" s="236"/>
      <c r="S213" s="236"/>
      <c r="T213" s="215"/>
      <c r="U213" s="207"/>
      <c r="V213" s="37" t="str">
        <f>IF(U213="","",IF(ISNA(VLOOKUP(LEFT(U213,3),NDCｴﾘｱ,3,0)),IF(MID(U213,3,1)="0",VLOOKUP(LEFT(U213,2),NDCｴﾘｱ,2,0),_xlfn.CONCAT(VLOOKUP(LEFT(U213,2),NDCｴﾘｱ,2,0),"*")),VLOOKUP(LEFT(U213,3),NDCｴﾘｱ,2,0)))</f>
        <v/>
      </c>
      <c r="W213" s="223" t="str">
        <f>IF(X213="","",INDEX(収納場所内容ｴﾘｱ,MATCH(X213,ｻｲｽﾞ,0),2))</f>
        <v/>
      </c>
      <c r="X213" s="116"/>
      <c r="Y213" s="105"/>
      <c r="Z213" s="262"/>
      <c r="AA213" s="215"/>
      <c r="AB213" s="117"/>
      <c r="AC213" s="232"/>
      <c r="AD213" s="118"/>
      <c r="AE213" s="237" t="str">
        <f>IF(AJ213="","",AJ213)</f>
        <v/>
      </c>
      <c r="AF213" s="238" t="str">
        <f>IF(AK213="","",AK213)</f>
        <v/>
      </c>
      <c r="AG213" s="238" t="str">
        <f>IF(AL213="","",AL213)</f>
        <v/>
      </c>
      <c r="AH213" s="62" t="str">
        <f>IF(AM213="","",AM213)</f>
        <v/>
      </c>
      <c r="AI213" s="139"/>
      <c r="AJ213" s="239"/>
      <c r="AK213" s="236"/>
      <c r="AL213" s="236"/>
      <c r="AM213" s="140"/>
      <c r="AN213" s="239"/>
      <c r="AO213" s="236"/>
      <c r="AP213" s="236"/>
      <c r="AQ213" s="140"/>
      <c r="AR213" s="239"/>
      <c r="AS213" s="236"/>
      <c r="AT213" s="236"/>
      <c r="AU213" s="140"/>
      <c r="AV213" s="239"/>
      <c r="AW213" s="236"/>
      <c r="AX213" s="236"/>
      <c r="AY213" s="140"/>
    </row>
    <row r="214" spans="1:51" ht="17.25">
      <c r="A214" s="231"/>
      <c r="B214" s="232"/>
      <c r="C214" s="25" t="str">
        <f>IF(B214="","",INDEX(分野TBL,MATCH(B214,分野名称,0),1))</f>
        <v/>
      </c>
      <c r="D214" s="25" t="str">
        <f>IF(E214="","",ROW())</f>
        <v/>
      </c>
      <c r="E214" s="233"/>
      <c r="F214" s="232"/>
      <c r="G214" s="233"/>
      <c r="H214" s="232"/>
      <c r="I214" s="234"/>
      <c r="J214" s="234"/>
      <c r="K214" s="234"/>
      <c r="L214" s="233"/>
      <c r="M214" s="233"/>
      <c r="N214" s="232"/>
      <c r="O214" s="233"/>
      <c r="P214" s="233"/>
      <c r="Q214" s="233"/>
      <c r="R214" s="236"/>
      <c r="S214" s="236"/>
      <c r="T214" s="215"/>
      <c r="U214" s="207"/>
      <c r="V214" s="37" t="str">
        <f>IF(U214="","",IF(ISNA(VLOOKUP(LEFT(U214,3),NDCｴﾘｱ,3,0)),IF(MID(U214,3,1)="0",VLOOKUP(LEFT(U214,2),NDCｴﾘｱ,2,0),_xlfn.CONCAT(VLOOKUP(LEFT(U214,2),NDCｴﾘｱ,2,0),"*")),VLOOKUP(LEFT(U214,3),NDCｴﾘｱ,2,0)))</f>
        <v/>
      </c>
      <c r="W214" s="223" t="str">
        <f>IF(X214="","",INDEX(収納場所内容ｴﾘｱ,MATCH(X214,ｻｲｽﾞ,0),2))</f>
        <v/>
      </c>
      <c r="X214" s="116"/>
      <c r="Y214" s="105"/>
      <c r="Z214" s="262"/>
      <c r="AA214" s="215"/>
      <c r="AB214" s="117"/>
      <c r="AC214" s="232"/>
      <c r="AD214" s="118"/>
      <c r="AE214" s="237" t="str">
        <f>IF(AJ214="","",AJ214)</f>
        <v/>
      </c>
      <c r="AF214" s="238" t="str">
        <f>IF(AK214="","",AK214)</f>
        <v/>
      </c>
      <c r="AG214" s="238" t="str">
        <f>IF(AL214="","",AL214)</f>
        <v/>
      </c>
      <c r="AH214" s="62" t="str">
        <f>IF(AM214="","",AM214)</f>
        <v/>
      </c>
      <c r="AI214" s="139"/>
      <c r="AJ214" s="239"/>
      <c r="AK214" s="236"/>
      <c r="AL214" s="236"/>
      <c r="AM214" s="140"/>
      <c r="AN214" s="239"/>
      <c r="AO214" s="236"/>
      <c r="AP214" s="236"/>
      <c r="AQ214" s="140"/>
      <c r="AR214" s="239"/>
      <c r="AS214" s="236"/>
      <c r="AT214" s="236"/>
      <c r="AU214" s="140"/>
      <c r="AV214" s="239"/>
      <c r="AW214" s="236"/>
      <c r="AX214" s="236"/>
      <c r="AY214" s="140"/>
    </row>
    <row r="215" spans="1:51" ht="17.25">
      <c r="A215" s="231"/>
      <c r="B215" s="232"/>
      <c r="C215" s="25" t="str">
        <f>IF(B215="","",INDEX(分野TBL,MATCH(B215,分野名称,0),1))</f>
        <v/>
      </c>
      <c r="D215" s="25" t="str">
        <f>IF(E215="","",ROW())</f>
        <v/>
      </c>
      <c r="E215" s="233"/>
      <c r="F215" s="232"/>
      <c r="G215" s="233"/>
      <c r="H215" s="232"/>
      <c r="I215" s="234"/>
      <c r="J215" s="234"/>
      <c r="K215" s="234"/>
      <c r="L215" s="233"/>
      <c r="M215" s="233"/>
      <c r="N215" s="232"/>
      <c r="O215" s="233"/>
      <c r="P215" s="233"/>
      <c r="Q215" s="233"/>
      <c r="R215" s="236"/>
      <c r="S215" s="236"/>
      <c r="T215" s="215"/>
      <c r="U215" s="207"/>
      <c r="V215" s="37" t="str">
        <f>IF(U215="","",IF(ISNA(VLOOKUP(LEFT(U215,3),NDCｴﾘｱ,3,0)),IF(MID(U215,3,1)="0",VLOOKUP(LEFT(U215,2),NDCｴﾘｱ,2,0),_xlfn.CONCAT(VLOOKUP(LEFT(U215,2),NDCｴﾘｱ,2,0),"*")),VLOOKUP(LEFT(U215,3),NDCｴﾘｱ,2,0)))</f>
        <v/>
      </c>
      <c r="W215" s="223" t="str">
        <f>IF(X215="","",INDEX(収納場所内容ｴﾘｱ,MATCH(X215,ｻｲｽﾞ,0),2))</f>
        <v/>
      </c>
      <c r="X215" s="116"/>
      <c r="Y215" s="105"/>
      <c r="Z215" s="262"/>
      <c r="AA215" s="215"/>
      <c r="AB215" s="117"/>
      <c r="AC215" s="232"/>
      <c r="AD215" s="118"/>
      <c r="AE215" s="237" t="str">
        <f>IF(AJ215="","",AJ215)</f>
        <v/>
      </c>
      <c r="AF215" s="238" t="str">
        <f>IF(AK215="","",AK215)</f>
        <v/>
      </c>
      <c r="AG215" s="238" t="str">
        <f>IF(AL215="","",AL215)</f>
        <v/>
      </c>
      <c r="AH215" s="62" t="str">
        <f>IF(AM215="","",AM215)</f>
        <v/>
      </c>
      <c r="AI215" s="139"/>
      <c r="AJ215" s="239"/>
      <c r="AK215" s="236"/>
      <c r="AL215" s="236"/>
      <c r="AM215" s="140"/>
      <c r="AN215" s="239"/>
      <c r="AO215" s="236"/>
      <c r="AP215" s="236"/>
      <c r="AQ215" s="140"/>
      <c r="AR215" s="239"/>
      <c r="AS215" s="236"/>
      <c r="AT215" s="236"/>
      <c r="AU215" s="140"/>
      <c r="AV215" s="239"/>
      <c r="AW215" s="236"/>
      <c r="AX215" s="236"/>
      <c r="AY215" s="140"/>
    </row>
    <row r="216" spans="1:51" ht="17.25">
      <c r="A216" s="231"/>
      <c r="B216" s="232"/>
      <c r="C216" s="25" t="str">
        <f>IF(B216="","",INDEX(分野TBL,MATCH(B216,分野名称,0),1))</f>
        <v/>
      </c>
      <c r="D216" s="25" t="str">
        <f>IF(E216="","",ROW())</f>
        <v/>
      </c>
      <c r="E216" s="233"/>
      <c r="F216" s="232"/>
      <c r="G216" s="233"/>
      <c r="H216" s="232"/>
      <c r="I216" s="234"/>
      <c r="J216" s="234"/>
      <c r="K216" s="234"/>
      <c r="L216" s="233"/>
      <c r="M216" s="233"/>
      <c r="N216" s="232"/>
      <c r="O216" s="233"/>
      <c r="P216" s="233"/>
      <c r="Q216" s="233"/>
      <c r="R216" s="236"/>
      <c r="S216" s="236"/>
      <c r="T216" s="215"/>
      <c r="U216" s="207"/>
      <c r="V216" s="37" t="str">
        <f>IF(U216="","",IF(ISNA(VLOOKUP(LEFT(U216,3),NDCｴﾘｱ,3,0)),IF(MID(U216,3,1)="0",VLOOKUP(LEFT(U216,2),NDCｴﾘｱ,2,0),_xlfn.CONCAT(VLOOKUP(LEFT(U216,2),NDCｴﾘｱ,2,0),"*")),VLOOKUP(LEFT(U216,3),NDCｴﾘｱ,2,0)))</f>
        <v/>
      </c>
      <c r="W216" s="223" t="str">
        <f>IF(X216="","",INDEX(収納場所内容ｴﾘｱ,MATCH(X216,ｻｲｽﾞ,0),2))</f>
        <v/>
      </c>
      <c r="X216" s="116"/>
      <c r="Y216" s="105"/>
      <c r="Z216" s="262"/>
      <c r="AA216" s="215"/>
      <c r="AB216" s="117"/>
      <c r="AC216" s="232"/>
      <c r="AD216" s="118"/>
      <c r="AE216" s="237" t="str">
        <f>IF(AJ216="","",AJ216)</f>
        <v/>
      </c>
      <c r="AF216" s="238" t="str">
        <f>IF(AK216="","",AK216)</f>
        <v/>
      </c>
      <c r="AG216" s="238" t="str">
        <f>IF(AL216="","",AL216)</f>
        <v/>
      </c>
      <c r="AH216" s="62" t="str">
        <f>IF(AM216="","",AM216)</f>
        <v/>
      </c>
      <c r="AI216" s="139"/>
      <c r="AJ216" s="239"/>
      <c r="AK216" s="236"/>
      <c r="AL216" s="236"/>
      <c r="AM216" s="140"/>
      <c r="AN216" s="239"/>
      <c r="AO216" s="236"/>
      <c r="AP216" s="236"/>
      <c r="AQ216" s="140"/>
      <c r="AR216" s="239"/>
      <c r="AS216" s="236"/>
      <c r="AT216" s="236"/>
      <c r="AU216" s="140"/>
      <c r="AV216" s="239"/>
      <c r="AW216" s="236"/>
      <c r="AX216" s="236"/>
      <c r="AY216" s="140"/>
    </row>
    <row r="217" spans="1:51" ht="17.25">
      <c r="A217" s="231"/>
      <c r="B217" s="232"/>
      <c r="C217" s="25" t="str">
        <f>IF(B217="","",INDEX(分野TBL,MATCH(B217,分野名称,0),1))</f>
        <v/>
      </c>
      <c r="D217" s="25" t="str">
        <f>IF(E217="","",ROW())</f>
        <v/>
      </c>
      <c r="E217" s="233"/>
      <c r="F217" s="232"/>
      <c r="G217" s="233"/>
      <c r="H217" s="232"/>
      <c r="I217" s="234"/>
      <c r="J217" s="234"/>
      <c r="K217" s="234"/>
      <c r="L217" s="233"/>
      <c r="M217" s="233"/>
      <c r="N217" s="232"/>
      <c r="O217" s="233"/>
      <c r="P217" s="233"/>
      <c r="Q217" s="233"/>
      <c r="R217" s="236"/>
      <c r="S217" s="236"/>
      <c r="T217" s="215"/>
      <c r="U217" s="213"/>
      <c r="V217" s="37" t="str">
        <f>IF(U217="","",IF(ISNA(VLOOKUP(LEFT(U217,3),NDCｴﾘｱ,3,0)),IF(MID(U217,3,1)="0",VLOOKUP(LEFT(U217,2),NDCｴﾘｱ,2,0),_xlfn.CONCAT(VLOOKUP(LEFT(U217,2),NDCｴﾘｱ,2,0),"*")),VLOOKUP(LEFT(U217,3),NDCｴﾘｱ,2,0)))</f>
        <v/>
      </c>
      <c r="W217" s="223" t="str">
        <f>IF(X217="","",INDEX(収納場所内容ｴﾘｱ,MATCH(X217,ｻｲｽﾞ,0),2))</f>
        <v/>
      </c>
      <c r="X217" s="116"/>
      <c r="Y217" s="105"/>
      <c r="Z217" s="262"/>
      <c r="AA217" s="215"/>
      <c r="AB217" s="117"/>
      <c r="AC217" s="232"/>
      <c r="AD217" s="118"/>
      <c r="AE217" s="237" t="str">
        <f>IF(AJ217="","",AJ217)</f>
        <v/>
      </c>
      <c r="AF217" s="238" t="str">
        <f>IF(AK217="","",AK217)</f>
        <v/>
      </c>
      <c r="AG217" s="238" t="str">
        <f>IF(AL217="","",AL217)</f>
        <v/>
      </c>
      <c r="AH217" s="62" t="str">
        <f>IF(AM217="","",AM217)</f>
        <v/>
      </c>
      <c r="AI217" s="139"/>
      <c r="AJ217" s="239"/>
      <c r="AK217" s="236"/>
      <c r="AL217" s="236"/>
      <c r="AM217" s="140"/>
      <c r="AN217" s="239"/>
      <c r="AO217" s="236"/>
      <c r="AP217" s="236"/>
      <c r="AQ217" s="140"/>
      <c r="AR217" s="239"/>
      <c r="AS217" s="236"/>
      <c r="AT217" s="236"/>
      <c r="AU217" s="140"/>
      <c r="AV217" s="239"/>
      <c r="AW217" s="236"/>
      <c r="AX217" s="236"/>
      <c r="AY217" s="140"/>
    </row>
    <row r="218" spans="1:51" ht="17.25">
      <c r="A218" s="231"/>
      <c r="B218" s="232"/>
      <c r="C218" s="25" t="str">
        <f>IF(B218="","",INDEX(分野TBL,MATCH(B218,分野名称,0),1))</f>
        <v/>
      </c>
      <c r="D218" s="25" t="str">
        <f>IF(E218="","",ROW())</f>
        <v/>
      </c>
      <c r="E218" s="233"/>
      <c r="F218" s="232"/>
      <c r="G218" s="233"/>
      <c r="H218" s="232"/>
      <c r="I218" s="234"/>
      <c r="J218" s="234"/>
      <c r="K218" s="234"/>
      <c r="L218" s="233"/>
      <c r="M218" s="233"/>
      <c r="N218" s="232"/>
      <c r="O218" s="233"/>
      <c r="P218" s="233"/>
      <c r="Q218" s="233"/>
      <c r="R218" s="236"/>
      <c r="S218" s="236"/>
      <c r="T218" s="215"/>
      <c r="U218" s="207"/>
      <c r="V218" s="37" t="str">
        <f>IF(U218="","",IF(ISNA(VLOOKUP(LEFT(U218,3),NDCｴﾘｱ,3,0)),IF(MID(U218,3,1)="0",VLOOKUP(LEFT(U218,2),NDCｴﾘｱ,2,0),_xlfn.CONCAT(VLOOKUP(LEFT(U218,2),NDCｴﾘｱ,2,0),"*")),VLOOKUP(LEFT(U218,3),NDCｴﾘｱ,2,0)))</f>
        <v/>
      </c>
      <c r="W218" s="223" t="str">
        <f>IF(X218="","",INDEX(収納場所内容ｴﾘｱ,MATCH(X218,ｻｲｽﾞ,0),2))</f>
        <v/>
      </c>
      <c r="X218" s="116"/>
      <c r="Y218" s="105"/>
      <c r="Z218" s="262"/>
      <c r="AA218" s="215"/>
      <c r="AB218" s="117"/>
      <c r="AC218" s="232"/>
      <c r="AD218" s="118"/>
      <c r="AE218" s="237" t="str">
        <f>IF(AJ218="","",AJ218)</f>
        <v/>
      </c>
      <c r="AF218" s="238" t="str">
        <f>IF(AK218="","",AK218)</f>
        <v/>
      </c>
      <c r="AG218" s="238" t="str">
        <f>IF(AL218="","",AL218)</f>
        <v/>
      </c>
      <c r="AH218" s="62" t="str">
        <f>IF(AM218="","",AM218)</f>
        <v/>
      </c>
      <c r="AI218" s="139"/>
      <c r="AJ218" s="239"/>
      <c r="AK218" s="236"/>
      <c r="AL218" s="236"/>
      <c r="AM218" s="140"/>
      <c r="AN218" s="239"/>
      <c r="AO218" s="236"/>
      <c r="AP218" s="236"/>
      <c r="AQ218" s="140"/>
      <c r="AR218" s="239"/>
      <c r="AS218" s="236"/>
      <c r="AT218" s="236"/>
      <c r="AU218" s="140"/>
      <c r="AV218" s="239"/>
      <c r="AW218" s="236"/>
      <c r="AX218" s="236"/>
      <c r="AY218" s="140"/>
    </row>
    <row r="219" spans="1:51" ht="17.25">
      <c r="A219" s="231"/>
      <c r="B219" s="232"/>
      <c r="C219" s="25" t="str">
        <f>IF(B219="","",INDEX(分野TBL,MATCH(B219,分野名称,0),1))</f>
        <v/>
      </c>
      <c r="D219" s="25" t="str">
        <f>IF(E219="","",ROW())</f>
        <v/>
      </c>
      <c r="E219" s="233"/>
      <c r="F219" s="232"/>
      <c r="G219" s="233"/>
      <c r="H219" s="232"/>
      <c r="I219" s="234"/>
      <c r="J219" s="234"/>
      <c r="K219" s="234"/>
      <c r="L219" s="233"/>
      <c r="M219" s="233"/>
      <c r="N219" s="232"/>
      <c r="O219" s="233"/>
      <c r="P219" s="233"/>
      <c r="Q219" s="233"/>
      <c r="R219" s="236"/>
      <c r="S219" s="236"/>
      <c r="T219" s="215"/>
      <c r="U219" s="207"/>
      <c r="V219" s="37" t="str">
        <f>IF(U219="","",IF(ISNA(VLOOKUP(LEFT(U219,3),NDCｴﾘｱ,3,0)),IF(MID(U219,3,1)="0",VLOOKUP(LEFT(U219,2),NDCｴﾘｱ,2,0),_xlfn.CONCAT(VLOOKUP(LEFT(U219,2),NDCｴﾘｱ,2,0),"*")),VLOOKUP(LEFT(U219,3),NDCｴﾘｱ,2,0)))</f>
        <v/>
      </c>
      <c r="W219" s="223" t="str">
        <f>IF(X219="","",INDEX(収納場所内容ｴﾘｱ,MATCH(X219,ｻｲｽﾞ,0),2))</f>
        <v/>
      </c>
      <c r="X219" s="116"/>
      <c r="Y219" s="105"/>
      <c r="Z219" s="262"/>
      <c r="AA219" s="215"/>
      <c r="AB219" s="117"/>
      <c r="AC219" s="232"/>
      <c r="AD219" s="118"/>
      <c r="AE219" s="237" t="str">
        <f>IF(AJ219="","",AJ219)</f>
        <v/>
      </c>
      <c r="AF219" s="238" t="str">
        <f>IF(AK219="","",AK219)</f>
        <v/>
      </c>
      <c r="AG219" s="238" t="str">
        <f>IF(AL219="","",AL219)</f>
        <v/>
      </c>
      <c r="AH219" s="62" t="str">
        <f>IF(AM219="","",AM219)</f>
        <v/>
      </c>
      <c r="AI219" s="139"/>
      <c r="AJ219" s="239"/>
      <c r="AK219" s="236"/>
      <c r="AL219" s="236"/>
      <c r="AM219" s="140"/>
      <c r="AN219" s="239"/>
      <c r="AO219" s="236"/>
      <c r="AP219" s="236"/>
      <c r="AQ219" s="140"/>
      <c r="AR219" s="239"/>
      <c r="AS219" s="236"/>
      <c r="AT219" s="236"/>
      <c r="AU219" s="140"/>
      <c r="AV219" s="239"/>
      <c r="AW219" s="236"/>
      <c r="AX219" s="236"/>
      <c r="AY219" s="140"/>
    </row>
    <row r="220" spans="1:51" ht="17.25">
      <c r="A220" s="231"/>
      <c r="B220" s="232"/>
      <c r="C220" s="25" t="str">
        <f>IF(B220="","",INDEX(分野TBL,MATCH(B220,分野名称,0),1))</f>
        <v/>
      </c>
      <c r="D220" s="25" t="str">
        <f>IF(E220="","",ROW())</f>
        <v/>
      </c>
      <c r="E220" s="233"/>
      <c r="F220" s="232"/>
      <c r="G220" s="233"/>
      <c r="H220" s="232"/>
      <c r="I220" s="234"/>
      <c r="J220" s="234"/>
      <c r="K220" s="234"/>
      <c r="L220" s="233"/>
      <c r="M220" s="233"/>
      <c r="N220" s="232"/>
      <c r="O220" s="233"/>
      <c r="P220" s="233"/>
      <c r="Q220" s="233"/>
      <c r="R220" s="236"/>
      <c r="S220" s="236"/>
      <c r="T220" s="215"/>
      <c r="U220" s="207"/>
      <c r="V220" s="37" t="str">
        <f>IF(U220="","",IF(ISNA(VLOOKUP(LEFT(U220,3),NDCｴﾘｱ,3,0)),IF(MID(U220,3,1)="0",VLOOKUP(LEFT(U220,2),NDCｴﾘｱ,2,0),_xlfn.CONCAT(VLOOKUP(LEFT(U220,2),NDCｴﾘｱ,2,0),"*")),VLOOKUP(LEFT(U220,3),NDCｴﾘｱ,2,0)))</f>
        <v/>
      </c>
      <c r="W220" s="223" t="str">
        <f>IF(X220="","",INDEX(収納場所内容ｴﾘｱ,MATCH(X220,ｻｲｽﾞ,0),2))</f>
        <v/>
      </c>
      <c r="X220" s="116"/>
      <c r="Y220" s="105"/>
      <c r="Z220" s="262"/>
      <c r="AA220" s="215"/>
      <c r="AB220" s="117"/>
      <c r="AC220" s="232"/>
      <c r="AD220" s="118"/>
      <c r="AE220" s="237" t="str">
        <f>IF(AJ220="","",AJ220)</f>
        <v/>
      </c>
      <c r="AF220" s="238" t="str">
        <f>IF(AK220="","",AK220)</f>
        <v/>
      </c>
      <c r="AG220" s="238" t="str">
        <f>IF(AL220="","",AL220)</f>
        <v/>
      </c>
      <c r="AH220" s="62" t="str">
        <f>IF(AM220="","",AM220)</f>
        <v/>
      </c>
      <c r="AI220" s="139"/>
      <c r="AJ220" s="239"/>
      <c r="AK220" s="236"/>
      <c r="AL220" s="236"/>
      <c r="AM220" s="140"/>
      <c r="AN220" s="239"/>
      <c r="AO220" s="236"/>
      <c r="AP220" s="236"/>
      <c r="AQ220" s="140"/>
      <c r="AR220" s="239"/>
      <c r="AS220" s="236"/>
      <c r="AT220" s="236"/>
      <c r="AU220" s="140"/>
      <c r="AV220" s="239"/>
      <c r="AW220" s="236"/>
      <c r="AX220" s="236"/>
      <c r="AY220" s="140"/>
    </row>
    <row r="221" spans="1:51" ht="18" thickBot="1">
      <c r="A221" s="285"/>
      <c r="B221" s="286"/>
      <c r="C221" s="26" t="str">
        <f>IF(B221="","",INDEX(分野TBL,MATCH(B221,分野名称,0),1))</f>
        <v/>
      </c>
      <c r="D221" s="26" t="str">
        <f>IF(E221="","",ROW())</f>
        <v/>
      </c>
      <c r="E221" s="287"/>
      <c r="F221" s="286"/>
      <c r="G221" s="287"/>
      <c r="H221" s="286"/>
      <c r="I221" s="288"/>
      <c r="J221" s="288"/>
      <c r="K221" s="288"/>
      <c r="L221" s="233"/>
      <c r="M221" s="287"/>
      <c r="N221" s="286"/>
      <c r="O221" s="287"/>
      <c r="P221" s="287"/>
      <c r="Q221" s="287"/>
      <c r="R221" s="289"/>
      <c r="S221" s="289"/>
      <c r="T221" s="219"/>
      <c r="U221" s="212"/>
      <c r="V221" s="39" t="str">
        <f>IF(U221="","",IF(ISNA(VLOOKUP(LEFT(U221,3),NDCｴﾘｱ,3,0)),IF(MID(U221,3,1)="0",VLOOKUP(LEFT(U221,2),NDCｴﾘｱ,2,0),_xlfn.CONCAT(VLOOKUP(LEFT(U221,2),NDCｴﾘｱ,2,0),"*")),VLOOKUP(LEFT(U221,3),NDCｴﾘｱ,2,0)))</f>
        <v/>
      </c>
      <c r="W221" s="224" t="str">
        <f>IF(X221="","",INDEX(収納場所内容ｴﾘｱ,MATCH(X221,ｻｲｽﾞ,0),2))</f>
        <v/>
      </c>
      <c r="X221" s="138"/>
      <c r="Y221" s="109"/>
      <c r="Z221" s="290"/>
      <c r="AA221" s="219"/>
      <c r="AB221" s="136"/>
      <c r="AC221" s="286"/>
      <c r="AD221" s="137"/>
      <c r="AE221" s="291" t="str">
        <f>IF(AJ221="","",AJ221)</f>
        <v/>
      </c>
      <c r="AF221" s="292" t="str">
        <f>IF(AK221="","",AK221)</f>
        <v/>
      </c>
      <c r="AG221" s="292" t="str">
        <f>IF(AL221="","",AL221)</f>
        <v/>
      </c>
      <c r="AH221" s="63" t="str">
        <f>IF(AM221="","",AM221)</f>
        <v/>
      </c>
      <c r="AI221" s="141"/>
      <c r="AJ221" s="293"/>
      <c r="AK221" s="289"/>
      <c r="AL221" s="289"/>
      <c r="AM221" s="142"/>
      <c r="AN221" s="293"/>
      <c r="AO221" s="289"/>
      <c r="AP221" s="289"/>
      <c r="AQ221" s="142"/>
      <c r="AR221" s="293"/>
      <c r="AS221" s="289"/>
      <c r="AT221" s="289"/>
      <c r="AU221" s="142"/>
      <c r="AV221" s="293"/>
      <c r="AW221" s="289"/>
      <c r="AX221" s="289"/>
      <c r="AY221" s="142"/>
    </row>
    <row r="222" spans="1:51">
      <c r="A222" s="64"/>
      <c r="B222" s="58"/>
      <c r="C222" s="58"/>
      <c r="D222" s="58"/>
      <c r="E222" s="58"/>
      <c r="F222" s="58"/>
      <c r="G222" s="58"/>
      <c r="H222" s="58"/>
      <c r="I222" s="74"/>
      <c r="J222" s="74"/>
      <c r="K222" s="149"/>
      <c r="L222" s="58"/>
      <c r="M222" s="58"/>
      <c r="N222" s="58"/>
      <c r="O222" s="58"/>
      <c r="P222" s="58"/>
      <c r="Q222" s="58"/>
      <c r="R222" s="58"/>
      <c r="S222" s="58"/>
      <c r="T222" s="58"/>
      <c r="U222" s="58"/>
      <c r="V222" s="58"/>
      <c r="W222" s="58"/>
      <c r="X222" s="58"/>
      <c r="Y222" s="58"/>
      <c r="Z222" s="58"/>
      <c r="AA222" s="58"/>
      <c r="AB222" s="58"/>
      <c r="AC222" s="58"/>
      <c r="AD222" s="58"/>
      <c r="AE222" s="58">
        <f>COUNTA(AE$2:AE$221)</f>
        <v>220</v>
      </c>
      <c r="AF222" s="58"/>
      <c r="AG222" s="58"/>
      <c r="AH222" s="58"/>
      <c r="AI222" s="58"/>
      <c r="AJ222" s="58">
        <f>COUNTA(AJ$2:AJ$221)</f>
        <v>85</v>
      </c>
      <c r="AK222" s="58"/>
      <c r="AL222" s="58"/>
      <c r="AM222" s="58"/>
      <c r="AN222" s="58">
        <f>COUNTA(AN$2:AN$221)</f>
        <v>21</v>
      </c>
      <c r="AO222" s="58"/>
      <c r="AP222" s="58"/>
      <c r="AQ222" s="58"/>
      <c r="AR222" s="58">
        <f>COUNTA(AR$2:AR$221)</f>
        <v>6</v>
      </c>
      <c r="AS222" s="58"/>
      <c r="AT222" s="58"/>
      <c r="AU222" s="58"/>
      <c r="AV222" s="58">
        <f>COUNTA(AV$2:AV$221)</f>
        <v>0</v>
      </c>
      <c r="AW222" s="58"/>
      <c r="AX222" s="58"/>
      <c r="AY222" s="58"/>
    </row>
    <row r="223" spans="1:51">
      <c r="K223" s="149"/>
      <c r="AE223" s="2">
        <f>COUNTIF(AE$2:AE$221,"？")</f>
        <v>6</v>
      </c>
      <c r="AJ223" s="2">
        <f>COUNTIF(AJ$2:AJ$221,"？")</f>
        <v>6</v>
      </c>
      <c r="AK223" s="2">
        <f>COUNTA(AK2:AK221)</f>
        <v>76</v>
      </c>
      <c r="AM223" s="2">
        <f>COUNTA(AM2:AM221)</f>
        <v>55</v>
      </c>
      <c r="AN223" s="2">
        <f>COUNTIF(AN$2:AN$221,"？")</f>
        <v>0</v>
      </c>
      <c r="AR223" s="2">
        <f>COUNTIF(AR$2:AR$221,"？")</f>
        <v>0</v>
      </c>
      <c r="AV223" s="2">
        <f>COUNTIF(AV$2:AV$221,"？")</f>
        <v>0</v>
      </c>
    </row>
    <row r="224" spans="1:51">
      <c r="K224" s="149"/>
      <c r="AE224" s="2">
        <f>SUM(AJ224,AN224,AR224,AV224)</f>
        <v>106</v>
      </c>
      <c r="AJ224" s="2">
        <f>AJ222-AJ223</f>
        <v>79</v>
      </c>
      <c r="AN224" s="2">
        <f>AN222-AN223</f>
        <v>21</v>
      </c>
      <c r="AR224" s="2">
        <f>AR222-AR223</f>
        <v>6</v>
      </c>
      <c r="AV224" s="2">
        <f>AV222-AV223</f>
        <v>0</v>
      </c>
    </row>
    <row r="225" spans="31:37">
      <c r="AE225" s="2" t="b">
        <f>_xlfn.ISFORMULA(AE211)</f>
        <v>1</v>
      </c>
    </row>
    <row r="226" spans="31:37">
      <c r="AK226" s="2">
        <f>YEAR(AL150)</f>
        <v>1900</v>
      </c>
    </row>
    <row r="227" spans="31:37">
      <c r="AK227" s="2">
        <f>IF(YEAR(AL150)="2018",1,2)</f>
        <v>2</v>
      </c>
    </row>
    <row r="228" spans="31:37">
      <c r="AK228" s="2">
        <f>IF(YEAR(AL150)=2018,1,2)</f>
        <v>2</v>
      </c>
    </row>
    <row r="229" spans="31:37">
      <c r="AK229" s="2">
        <f>COUNTIF(AK149:AK150,YEAR(AL150)=2018)</f>
        <v>0</v>
      </c>
    </row>
    <row r="233" spans="31:37">
      <c r="AK233" s="2">
        <v>2018</v>
      </c>
    </row>
    <row r="240" spans="31:37">
      <c r="AJ240" s="2" t="s">
        <v>1244</v>
      </c>
    </row>
  </sheetData>
  <sheetProtection formatRows="0" insertRows="0" deleteRows="0" sort="0" autoFilter="0"/>
  <autoFilter ref="A1:AY221" xr:uid="{00000000-0009-0000-0000-000004000000}"/>
  <sortState xmlns:xlrd2="http://schemas.microsoft.com/office/spreadsheetml/2017/richdata2" ref="A2:BF229">
    <sortCondition ref="C2:C229"/>
    <sortCondition ref="U2:U229"/>
    <sortCondition ref="A2:A229"/>
  </sortState>
  <phoneticPr fontId="2"/>
  <dataValidations count="1">
    <dataValidation type="list" allowBlank="1" showInputMessage="1" showErrorMessage="1" sqref="B2:B221" xr:uid="{015ABA73-470C-4314-A41B-63D681C3FA85}">
      <formula1>分野名称</formula1>
    </dataValidation>
  </dataValidations>
  <hyperlinks>
    <hyperlink ref="L120" r:id="rId1" display="https://www.kinokuniya.co.jp/disp/CSfDispListPage_001.jsp?qsd=true&amp;ptk=01&amp;author=åç°+æ¦ç" xr:uid="{00000000-0004-0000-0400-000000000000}"/>
    <hyperlink ref="O120" r:id="rId2" display="https://www.kinokuniya.co.jp/disp/CSfDispListPage_001.jsp?qsd=true&amp;ptk=01&amp;publisher-key=æ©ç¨²ç°å¤§å­¦åºçé¨" xr:uid="{00000000-0004-0000-0400-000001000000}"/>
    <hyperlink ref="AD33" r:id="rId3" xr:uid="{00000000-0004-0000-0400-000002000000}"/>
    <hyperlink ref="AD89" r:id="rId4" xr:uid="{00000000-0004-0000-0400-000003000000}"/>
    <hyperlink ref="AD195" r:id="rId5" xr:uid="{00000000-0004-0000-0400-000004000000}"/>
    <hyperlink ref="AD83" r:id="rId6" xr:uid="{00000000-0004-0000-0400-000005000000}"/>
    <hyperlink ref="AD104" r:id="rId7" xr:uid="{00000000-0004-0000-0400-000006000000}"/>
    <hyperlink ref="AD169" r:id="rId8" xr:uid="{A22EE75E-C5BD-4601-AFB4-1E4BF212DE58}"/>
    <hyperlink ref="AD60" r:id="rId9" xr:uid="{3A99E1E5-9492-40EA-BAED-4FAB281325E6}"/>
    <hyperlink ref="O28" r:id="rId10" display="https://www.kinokuniya.co.jp/disp/CSfDispListPage_001.jsp?qsd=true&amp;ptk=01&amp;publisher-key=%E8%AC%9B%E8%AB%87%E7%A4%BE" xr:uid="{FBF8E4A1-889E-4DA7-9595-19261B2C0D7E}"/>
    <hyperlink ref="O92" r:id="rId11" display="https://www.kinokuniya.co.jp/disp/CSfDispListPage_001.jsp?qsd=true&amp;ptk=01&amp;publisher-key=%E5%85%89%E6%96%87%E7%A4%BE" xr:uid="{01831D65-527E-48CF-8CC8-2E4F2EABB09E}"/>
  </hyperlinks>
  <pageMargins left="0.11811023622047245" right="0.11811023622047245" top="0.31496062992125984" bottom="0.31496062992125984" header="0.11811023622047245" footer="0.11811023622047245"/>
  <pageSetup paperSize="9" scale="90" orientation="landscape" r:id="rId12"/>
  <headerFooter alignWithMargins="0">
    <oddHeader>&amp;C&amp;F　&amp;A</oddHeader>
    <oddFooter>&amp;L&amp;F　&amp;A&amp;C&amp;P/&amp;N&amp;R&amp;D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4"/>
  <sheetViews>
    <sheetView workbookViewId="0">
      <pane xSplit="3" ySplit="2" topLeftCell="D177" activePane="bottomRight" state="frozen"/>
      <selection pane="topRight" activeCell="D1" sqref="D1"/>
      <selection pane="bottomLeft" activeCell="A5" sqref="A5"/>
      <selection pane="bottomRight" activeCell="F201" sqref="F201"/>
    </sheetView>
  </sheetViews>
  <sheetFormatPr defaultRowHeight="13.5"/>
  <cols>
    <col min="1" max="1" width="7.375" customWidth="1"/>
    <col min="2" max="2" width="7.875" customWidth="1"/>
    <col min="3" max="3" width="5.625" customWidth="1"/>
    <col min="4" max="4" width="11.375" customWidth="1"/>
    <col min="5" max="5" width="13" customWidth="1"/>
    <col min="6" max="6" width="48.75" customWidth="1"/>
    <col min="7" max="7" width="4.625" customWidth="1"/>
  </cols>
  <sheetData>
    <row r="1" spans="1:7">
      <c r="A1" s="80" t="s">
        <v>286</v>
      </c>
      <c r="B1" s="81"/>
      <c r="C1" s="81"/>
      <c r="D1" s="81"/>
      <c r="E1" s="81"/>
      <c r="F1" s="81"/>
      <c r="G1" s="82"/>
    </row>
    <row r="2" spans="1:7">
      <c r="A2" s="80" t="s">
        <v>287</v>
      </c>
      <c r="B2" s="80" t="s">
        <v>3120</v>
      </c>
      <c r="C2" s="80" t="s">
        <v>3125</v>
      </c>
      <c r="D2" s="80" t="s">
        <v>288</v>
      </c>
      <c r="E2" s="80" t="s">
        <v>289</v>
      </c>
      <c r="F2" s="80" t="s">
        <v>290</v>
      </c>
      <c r="G2" s="82" t="s">
        <v>1233</v>
      </c>
    </row>
    <row r="3" spans="1:7">
      <c r="A3" s="301" t="s">
        <v>965</v>
      </c>
      <c r="B3" s="83" t="s">
        <v>1604</v>
      </c>
      <c r="C3" s="83">
        <v>2</v>
      </c>
      <c r="D3" s="83" t="s">
        <v>291</v>
      </c>
      <c r="E3" s="83" t="s">
        <v>291</v>
      </c>
      <c r="F3" s="83" t="s">
        <v>3590</v>
      </c>
      <c r="G3" s="296">
        <v>1</v>
      </c>
    </row>
    <row r="4" spans="1:7">
      <c r="A4" s="301" t="s">
        <v>986</v>
      </c>
      <c r="B4" s="83" t="s">
        <v>3121</v>
      </c>
      <c r="C4" s="301">
        <v>3</v>
      </c>
      <c r="D4" s="302">
        <v>32826</v>
      </c>
      <c r="E4" s="302">
        <v>32191</v>
      </c>
      <c r="F4" s="83" t="s">
        <v>294</v>
      </c>
      <c r="G4" s="296">
        <v>1</v>
      </c>
    </row>
    <row r="5" spans="1:7">
      <c r="A5" s="301" t="s">
        <v>987</v>
      </c>
      <c r="B5" s="83" t="s">
        <v>3121</v>
      </c>
      <c r="C5" s="301">
        <v>4</v>
      </c>
      <c r="D5" s="302">
        <v>33604</v>
      </c>
      <c r="E5" s="302">
        <v>33604</v>
      </c>
      <c r="F5" s="83" t="s">
        <v>295</v>
      </c>
      <c r="G5" s="296">
        <v>1</v>
      </c>
    </row>
    <row r="6" spans="1:7">
      <c r="A6" s="301" t="s">
        <v>296</v>
      </c>
      <c r="B6" s="301" t="s">
        <v>3122</v>
      </c>
      <c r="C6" s="301">
        <v>5</v>
      </c>
      <c r="D6" s="302">
        <v>33754</v>
      </c>
      <c r="E6" s="302">
        <v>33754</v>
      </c>
      <c r="F6" s="83" t="s">
        <v>297</v>
      </c>
      <c r="G6" s="296">
        <v>1</v>
      </c>
    </row>
    <row r="7" spans="1:7">
      <c r="A7" s="301" t="s">
        <v>988</v>
      </c>
      <c r="B7" s="301" t="s">
        <v>3121</v>
      </c>
      <c r="C7" s="301">
        <v>6</v>
      </c>
      <c r="D7" s="302">
        <v>33852</v>
      </c>
      <c r="E7" s="302">
        <v>33852</v>
      </c>
      <c r="F7" s="83" t="s">
        <v>298</v>
      </c>
      <c r="G7" s="296">
        <v>1</v>
      </c>
    </row>
    <row r="8" spans="1:7">
      <c r="A8" s="301" t="s">
        <v>989</v>
      </c>
      <c r="B8" s="301" t="s">
        <v>3122</v>
      </c>
      <c r="C8" s="301">
        <v>7</v>
      </c>
      <c r="D8" s="302">
        <v>34257</v>
      </c>
      <c r="E8" s="302">
        <v>34257</v>
      </c>
      <c r="F8" s="83" t="s">
        <v>299</v>
      </c>
      <c r="G8" s="296">
        <v>1</v>
      </c>
    </row>
    <row r="9" spans="1:7">
      <c r="A9" s="301" t="s">
        <v>990</v>
      </c>
      <c r="B9" s="301" t="s">
        <v>3121</v>
      </c>
      <c r="C9" s="301">
        <v>8</v>
      </c>
      <c r="D9" s="302">
        <v>35767</v>
      </c>
      <c r="E9" s="302">
        <v>35767</v>
      </c>
      <c r="F9" s="83" t="s">
        <v>300</v>
      </c>
      <c r="G9" s="296">
        <v>1</v>
      </c>
    </row>
    <row r="10" spans="1:7">
      <c r="A10" s="301" t="s">
        <v>991</v>
      </c>
      <c r="B10" s="83" t="s">
        <v>3121</v>
      </c>
      <c r="C10" s="301">
        <v>9</v>
      </c>
      <c r="D10" s="302">
        <v>35784</v>
      </c>
      <c r="E10" s="302">
        <v>35784</v>
      </c>
      <c r="F10" s="83" t="s">
        <v>310</v>
      </c>
      <c r="G10" s="296">
        <v>1</v>
      </c>
    </row>
    <row r="11" spans="1:7">
      <c r="A11" s="301" t="s">
        <v>992</v>
      </c>
      <c r="B11" s="301" t="s">
        <v>3122</v>
      </c>
      <c r="C11" s="301">
        <v>10</v>
      </c>
      <c r="D11" s="302">
        <v>36041</v>
      </c>
      <c r="E11" s="302">
        <v>36041</v>
      </c>
      <c r="F11" s="83" t="s">
        <v>301</v>
      </c>
      <c r="G11" s="296">
        <v>1</v>
      </c>
    </row>
    <row r="12" spans="1:7">
      <c r="A12" s="301" t="s">
        <v>993</v>
      </c>
      <c r="B12" s="83" t="s">
        <v>3122</v>
      </c>
      <c r="C12" s="301">
        <v>11</v>
      </c>
      <c r="D12" s="302">
        <v>36057</v>
      </c>
      <c r="E12" s="302">
        <v>36016</v>
      </c>
      <c r="F12" s="83" t="s">
        <v>302</v>
      </c>
      <c r="G12" s="296">
        <v>1</v>
      </c>
    </row>
    <row r="13" spans="1:7">
      <c r="A13" s="301" t="s">
        <v>994</v>
      </c>
      <c r="B13" s="301" t="s">
        <v>3121</v>
      </c>
      <c r="C13" s="301">
        <v>12</v>
      </c>
      <c r="D13" s="302">
        <v>36217</v>
      </c>
      <c r="E13" s="302">
        <v>36217</v>
      </c>
      <c r="F13" s="83" t="s">
        <v>303</v>
      </c>
      <c r="G13" s="296">
        <v>1</v>
      </c>
    </row>
    <row r="14" spans="1:7">
      <c r="A14" s="301" t="s">
        <v>251</v>
      </c>
      <c r="B14" s="301" t="s">
        <v>3122</v>
      </c>
      <c r="C14" s="301">
        <v>13</v>
      </c>
      <c r="D14" s="302">
        <v>36251</v>
      </c>
      <c r="E14" s="302">
        <v>36251</v>
      </c>
      <c r="F14" s="83" t="s">
        <v>304</v>
      </c>
      <c r="G14" s="296">
        <v>1</v>
      </c>
    </row>
    <row r="15" spans="1:7">
      <c r="A15" s="301" t="s">
        <v>253</v>
      </c>
      <c r="B15" s="83" t="s">
        <v>3122</v>
      </c>
      <c r="C15" s="301">
        <v>14</v>
      </c>
      <c r="D15" s="302">
        <v>36257</v>
      </c>
      <c r="E15" s="302">
        <v>36257</v>
      </c>
      <c r="F15" s="83" t="s">
        <v>305</v>
      </c>
      <c r="G15" s="296">
        <v>1</v>
      </c>
    </row>
    <row r="16" spans="1:7">
      <c r="A16" s="301" t="s">
        <v>255</v>
      </c>
      <c r="B16" s="83" t="s">
        <v>3122</v>
      </c>
      <c r="C16" s="301">
        <v>15</v>
      </c>
      <c r="D16" s="302">
        <v>36453</v>
      </c>
      <c r="E16" s="302">
        <v>29560</v>
      </c>
      <c r="F16" s="83" t="s">
        <v>306</v>
      </c>
      <c r="G16" s="296">
        <v>1</v>
      </c>
    </row>
    <row r="17" spans="1:7">
      <c r="A17" s="301" t="s">
        <v>259</v>
      </c>
      <c r="B17" s="83" t="s">
        <v>3122</v>
      </c>
      <c r="C17" s="301">
        <v>16</v>
      </c>
      <c r="D17" s="302">
        <v>36571</v>
      </c>
      <c r="E17" s="302">
        <v>36571</v>
      </c>
      <c r="F17" s="83" t="s">
        <v>307</v>
      </c>
      <c r="G17" s="296">
        <v>1</v>
      </c>
    </row>
    <row r="18" spans="1:7">
      <c r="A18" s="301" t="s">
        <v>261</v>
      </c>
      <c r="B18" s="83" t="s">
        <v>3122</v>
      </c>
      <c r="C18" s="301">
        <v>17</v>
      </c>
      <c r="D18" s="302">
        <v>36612</v>
      </c>
      <c r="E18" s="302">
        <v>36612</v>
      </c>
      <c r="F18" s="83" t="s">
        <v>308</v>
      </c>
      <c r="G18" s="296">
        <v>1</v>
      </c>
    </row>
    <row r="19" spans="1:7">
      <c r="A19" s="301" t="s">
        <v>263</v>
      </c>
      <c r="B19" s="83" t="s">
        <v>3122</v>
      </c>
      <c r="C19" s="301">
        <v>18</v>
      </c>
      <c r="D19" s="302">
        <v>36828</v>
      </c>
      <c r="E19" s="302">
        <v>36828</v>
      </c>
      <c r="F19" s="83" t="s">
        <v>309</v>
      </c>
      <c r="G19" s="296">
        <v>1</v>
      </c>
    </row>
    <row r="20" spans="1:7">
      <c r="A20" s="301" t="s">
        <v>248</v>
      </c>
      <c r="B20" s="83" t="s">
        <v>3122</v>
      </c>
      <c r="C20" s="301">
        <v>19</v>
      </c>
      <c r="D20" s="302">
        <v>36874</v>
      </c>
      <c r="E20" s="302">
        <v>32219</v>
      </c>
      <c r="F20" s="83" t="s">
        <v>311</v>
      </c>
      <c r="G20" s="296">
        <v>1</v>
      </c>
    </row>
    <row r="21" spans="1:7">
      <c r="A21" s="301" t="s">
        <v>265</v>
      </c>
      <c r="B21" s="301" t="s">
        <v>3121</v>
      </c>
      <c r="C21" s="301">
        <v>20</v>
      </c>
      <c r="D21" s="302" t="s">
        <v>291</v>
      </c>
      <c r="E21" s="302">
        <v>36080</v>
      </c>
      <c r="F21" s="83" t="s">
        <v>312</v>
      </c>
      <c r="G21" s="296">
        <v>1</v>
      </c>
    </row>
    <row r="22" spans="1:7">
      <c r="A22" s="301" t="s">
        <v>1684</v>
      </c>
      <c r="B22" s="83" t="s">
        <v>3121</v>
      </c>
      <c r="C22" s="301">
        <v>21</v>
      </c>
      <c r="D22" s="83" t="s">
        <v>291</v>
      </c>
      <c r="E22" s="302">
        <v>35521</v>
      </c>
      <c r="F22" s="83" t="s">
        <v>1679</v>
      </c>
      <c r="G22" s="296">
        <v>1</v>
      </c>
    </row>
    <row r="23" spans="1:7">
      <c r="A23" s="301" t="s">
        <v>1725</v>
      </c>
      <c r="B23" s="301" t="s">
        <v>3123</v>
      </c>
      <c r="C23" s="301">
        <v>22</v>
      </c>
      <c r="D23" s="302">
        <v>35879</v>
      </c>
      <c r="E23" s="302">
        <v>35759</v>
      </c>
      <c r="F23" s="83" t="s">
        <v>1717</v>
      </c>
      <c r="G23" s="296">
        <v>1</v>
      </c>
    </row>
    <row r="24" spans="1:7">
      <c r="A24" s="301" t="s">
        <v>226</v>
      </c>
      <c r="B24" s="301" t="s">
        <v>3122</v>
      </c>
      <c r="C24" s="301">
        <v>23</v>
      </c>
      <c r="D24" s="302">
        <v>37316</v>
      </c>
      <c r="E24" s="302">
        <v>37316</v>
      </c>
      <c r="F24" s="83" t="s">
        <v>495</v>
      </c>
      <c r="G24" s="296">
        <v>1</v>
      </c>
    </row>
    <row r="25" spans="1:7">
      <c r="A25" s="301" t="s">
        <v>966</v>
      </c>
      <c r="B25" s="83" t="s">
        <v>3122</v>
      </c>
      <c r="C25" s="301">
        <v>24</v>
      </c>
      <c r="D25" s="302">
        <v>37442</v>
      </c>
      <c r="E25" s="302">
        <v>37442</v>
      </c>
      <c r="F25" s="83" t="s">
        <v>313</v>
      </c>
      <c r="G25" s="296">
        <v>1</v>
      </c>
    </row>
    <row r="26" spans="1:7">
      <c r="A26" s="301" t="s">
        <v>229</v>
      </c>
      <c r="B26" s="301" t="s">
        <v>3121</v>
      </c>
      <c r="C26" s="301">
        <v>25</v>
      </c>
      <c r="D26" s="302">
        <v>37539</v>
      </c>
      <c r="E26" s="302">
        <v>37539</v>
      </c>
      <c r="F26" s="83" t="s">
        <v>314</v>
      </c>
      <c r="G26" s="296">
        <v>1</v>
      </c>
    </row>
    <row r="27" spans="1:7">
      <c r="A27" s="301" t="s">
        <v>275</v>
      </c>
      <c r="B27" s="83" t="s">
        <v>3121</v>
      </c>
      <c r="C27" s="301">
        <v>26</v>
      </c>
      <c r="D27" s="302" t="s">
        <v>291</v>
      </c>
      <c r="E27" s="302">
        <v>37498</v>
      </c>
      <c r="F27" s="83" t="s">
        <v>1740</v>
      </c>
      <c r="G27" s="296">
        <v>1</v>
      </c>
    </row>
    <row r="28" spans="1:7">
      <c r="A28" s="301" t="s">
        <v>967</v>
      </c>
      <c r="B28" s="301" t="s">
        <v>3122</v>
      </c>
      <c r="C28" s="301">
        <v>27</v>
      </c>
      <c r="D28" s="302">
        <v>37687</v>
      </c>
      <c r="E28" s="302">
        <v>37312</v>
      </c>
      <c r="F28" s="83" t="s">
        <v>320</v>
      </c>
      <c r="G28" s="296">
        <v>1</v>
      </c>
    </row>
    <row r="29" spans="1:7">
      <c r="A29" s="301" t="s">
        <v>968</v>
      </c>
      <c r="B29" s="83" t="s">
        <v>3122</v>
      </c>
      <c r="C29" s="301">
        <v>28</v>
      </c>
      <c r="D29" s="302">
        <v>37700</v>
      </c>
      <c r="E29" s="302">
        <v>37700</v>
      </c>
      <c r="F29" s="83" t="s">
        <v>318</v>
      </c>
      <c r="G29" s="296">
        <v>1</v>
      </c>
    </row>
    <row r="30" spans="1:7">
      <c r="A30" s="301" t="s">
        <v>969</v>
      </c>
      <c r="B30" s="301" t="s">
        <v>3121</v>
      </c>
      <c r="C30" s="301">
        <v>29</v>
      </c>
      <c r="D30" s="302">
        <v>37756</v>
      </c>
      <c r="E30" s="302">
        <v>37756</v>
      </c>
      <c r="F30" s="83" t="s">
        <v>315</v>
      </c>
      <c r="G30" s="296">
        <v>1</v>
      </c>
    </row>
    <row r="31" spans="1:7">
      <c r="A31" s="301" t="s">
        <v>995</v>
      </c>
      <c r="B31" s="301" t="s">
        <v>3122</v>
      </c>
      <c r="C31" s="301">
        <v>30</v>
      </c>
      <c r="D31" s="302">
        <v>37761</v>
      </c>
      <c r="E31" s="302">
        <v>37761</v>
      </c>
      <c r="F31" s="83" t="s">
        <v>319</v>
      </c>
      <c r="G31" s="296">
        <v>1</v>
      </c>
    </row>
    <row r="32" spans="1:7">
      <c r="A32" s="301" t="s">
        <v>182</v>
      </c>
      <c r="B32" s="83" t="s">
        <v>3122</v>
      </c>
      <c r="C32" s="301">
        <v>31</v>
      </c>
      <c r="D32" s="302">
        <v>37863</v>
      </c>
      <c r="E32" s="302">
        <v>37843</v>
      </c>
      <c r="F32" s="83" t="s">
        <v>316</v>
      </c>
      <c r="G32" s="296">
        <v>1</v>
      </c>
    </row>
    <row r="33" spans="1:7">
      <c r="A33" s="301" t="s">
        <v>231</v>
      </c>
      <c r="B33" s="301" t="s">
        <v>3121</v>
      </c>
      <c r="C33" s="301">
        <v>32</v>
      </c>
      <c r="D33" s="302">
        <v>37865</v>
      </c>
      <c r="E33" s="302">
        <v>37865</v>
      </c>
      <c r="F33" s="83" t="s">
        <v>317</v>
      </c>
      <c r="G33" s="296">
        <v>1</v>
      </c>
    </row>
    <row r="34" spans="1:7">
      <c r="A34" s="301" t="s">
        <v>277</v>
      </c>
      <c r="B34" s="83" t="s">
        <v>3121</v>
      </c>
      <c r="C34" s="301">
        <v>33</v>
      </c>
      <c r="D34" s="302" t="s">
        <v>291</v>
      </c>
      <c r="E34" s="302">
        <v>37680</v>
      </c>
      <c r="F34" s="83" t="s">
        <v>321</v>
      </c>
      <c r="G34" s="296">
        <v>1</v>
      </c>
    </row>
    <row r="35" spans="1:7">
      <c r="A35" s="301" t="s">
        <v>1677</v>
      </c>
      <c r="B35" s="301" t="s">
        <v>3123</v>
      </c>
      <c r="C35" s="301">
        <v>34</v>
      </c>
      <c r="D35" s="302">
        <v>37807</v>
      </c>
      <c r="E35" s="302">
        <v>37792</v>
      </c>
      <c r="F35" s="83" t="s">
        <v>1672</v>
      </c>
      <c r="G35" s="296">
        <v>1</v>
      </c>
    </row>
    <row r="36" spans="1:7">
      <c r="A36" s="301" t="s">
        <v>970</v>
      </c>
      <c r="B36" s="301" t="s">
        <v>3122</v>
      </c>
      <c r="C36" s="301">
        <v>35</v>
      </c>
      <c r="D36" s="302">
        <v>38108</v>
      </c>
      <c r="E36" s="302">
        <v>38108</v>
      </c>
      <c r="F36" s="83" t="s">
        <v>322</v>
      </c>
      <c r="G36" s="296">
        <v>1</v>
      </c>
    </row>
    <row r="37" spans="1:7">
      <c r="A37" s="301" t="s">
        <v>971</v>
      </c>
      <c r="B37" s="83" t="s">
        <v>3122</v>
      </c>
      <c r="C37" s="301">
        <v>36</v>
      </c>
      <c r="D37" s="302">
        <v>38158</v>
      </c>
      <c r="E37" s="302">
        <v>38158</v>
      </c>
      <c r="F37" s="83" t="s">
        <v>323</v>
      </c>
      <c r="G37" s="296">
        <v>1</v>
      </c>
    </row>
    <row r="38" spans="1:7">
      <c r="A38" s="301" t="s">
        <v>996</v>
      </c>
      <c r="B38" s="83" t="s">
        <v>3122</v>
      </c>
      <c r="C38" s="301">
        <v>37</v>
      </c>
      <c r="D38" s="302">
        <v>38183</v>
      </c>
      <c r="E38" s="302">
        <v>37636</v>
      </c>
      <c r="F38" s="83" t="s">
        <v>324</v>
      </c>
      <c r="G38" s="296">
        <v>1</v>
      </c>
    </row>
    <row r="39" spans="1:7">
      <c r="A39" s="301" t="s">
        <v>972</v>
      </c>
      <c r="B39" s="301" t="s">
        <v>3121</v>
      </c>
      <c r="C39" s="301">
        <v>38</v>
      </c>
      <c r="D39" s="302">
        <v>38534</v>
      </c>
      <c r="E39" s="302">
        <v>38534</v>
      </c>
      <c r="F39" s="83" t="s">
        <v>327</v>
      </c>
      <c r="G39" s="296">
        <v>1</v>
      </c>
    </row>
    <row r="40" spans="1:7">
      <c r="A40" s="301" t="s">
        <v>973</v>
      </c>
      <c r="B40" s="301" t="s">
        <v>3122</v>
      </c>
      <c r="C40" s="301">
        <v>39</v>
      </c>
      <c r="D40" s="84">
        <v>38534</v>
      </c>
      <c r="E40" s="84">
        <v>38534</v>
      </c>
      <c r="F40" s="83" t="s">
        <v>328</v>
      </c>
      <c r="G40" s="296">
        <v>1</v>
      </c>
    </row>
    <row r="41" spans="1:7">
      <c r="A41" s="301" t="s">
        <v>974</v>
      </c>
      <c r="B41" s="83" t="s">
        <v>3122</v>
      </c>
      <c r="C41" s="301">
        <v>40</v>
      </c>
      <c r="D41" s="302">
        <v>38753</v>
      </c>
      <c r="E41" s="302">
        <v>38753</v>
      </c>
      <c r="F41" s="83" t="s">
        <v>330</v>
      </c>
      <c r="G41" s="296">
        <v>1</v>
      </c>
    </row>
    <row r="42" spans="1:7">
      <c r="A42" s="301" t="s">
        <v>997</v>
      </c>
      <c r="B42" s="83" t="s">
        <v>3122</v>
      </c>
      <c r="C42" s="301">
        <v>41</v>
      </c>
      <c r="D42" s="302">
        <v>38845</v>
      </c>
      <c r="E42" s="302">
        <v>38845</v>
      </c>
      <c r="F42" s="83" t="s">
        <v>331</v>
      </c>
      <c r="G42" s="296">
        <v>1</v>
      </c>
    </row>
    <row r="43" spans="1:7">
      <c r="A43" s="301" t="s">
        <v>998</v>
      </c>
      <c r="B43" s="301" t="s">
        <v>3121</v>
      </c>
      <c r="C43" s="301">
        <v>42</v>
      </c>
      <c r="D43" s="302">
        <v>39114</v>
      </c>
      <c r="E43" s="302">
        <v>39114</v>
      </c>
      <c r="F43" s="83" t="s">
        <v>332</v>
      </c>
      <c r="G43" s="296">
        <v>1</v>
      </c>
    </row>
    <row r="44" spans="1:7">
      <c r="A44" s="301" t="s">
        <v>181</v>
      </c>
      <c r="B44" s="301" t="s">
        <v>3123</v>
      </c>
      <c r="C44" s="301">
        <v>43</v>
      </c>
      <c r="D44" s="302">
        <v>39222</v>
      </c>
      <c r="E44" s="302">
        <v>39222</v>
      </c>
      <c r="F44" s="83" t="s">
        <v>333</v>
      </c>
      <c r="G44" s="296">
        <v>1</v>
      </c>
    </row>
    <row r="45" spans="1:7">
      <c r="A45" s="301" t="s">
        <v>975</v>
      </c>
      <c r="B45" s="301" t="s">
        <v>3121</v>
      </c>
      <c r="C45" s="301">
        <v>44</v>
      </c>
      <c r="D45" s="302">
        <v>39736</v>
      </c>
      <c r="E45" s="302">
        <v>39736</v>
      </c>
      <c r="F45" s="83" t="s">
        <v>334</v>
      </c>
      <c r="G45" s="296">
        <v>1</v>
      </c>
    </row>
    <row r="46" spans="1:7">
      <c r="A46" s="301" t="s">
        <v>267</v>
      </c>
      <c r="B46" s="301" t="s">
        <v>3122</v>
      </c>
      <c r="C46" s="301">
        <v>45</v>
      </c>
      <c r="D46" s="302">
        <v>39762</v>
      </c>
      <c r="E46" s="302">
        <v>39731</v>
      </c>
      <c r="F46" s="83" t="s">
        <v>336</v>
      </c>
      <c r="G46" s="296">
        <v>1</v>
      </c>
    </row>
    <row r="47" spans="1:7">
      <c r="A47" s="301" t="s">
        <v>269</v>
      </c>
      <c r="B47" s="83" t="s">
        <v>3122</v>
      </c>
      <c r="C47" s="301">
        <v>46</v>
      </c>
      <c r="D47" s="302">
        <v>39773</v>
      </c>
      <c r="E47" s="302">
        <v>39773</v>
      </c>
      <c r="F47" s="83" t="s">
        <v>337</v>
      </c>
      <c r="G47" s="296">
        <v>1</v>
      </c>
    </row>
    <row r="48" spans="1:7">
      <c r="A48" s="301" t="s">
        <v>271</v>
      </c>
      <c r="B48" s="301" t="s">
        <v>3121</v>
      </c>
      <c r="C48" s="301">
        <v>47</v>
      </c>
      <c r="D48" s="302" t="s">
        <v>291</v>
      </c>
      <c r="E48" s="302">
        <v>39617</v>
      </c>
      <c r="F48" s="83" t="s">
        <v>340</v>
      </c>
      <c r="G48" s="296">
        <v>1</v>
      </c>
    </row>
    <row r="49" spans="1:7">
      <c r="A49" s="301" t="s">
        <v>1000</v>
      </c>
      <c r="B49" s="301" t="s">
        <v>3123</v>
      </c>
      <c r="C49" s="301">
        <v>48</v>
      </c>
      <c r="D49" s="302">
        <v>39853</v>
      </c>
      <c r="E49" s="302">
        <v>39853</v>
      </c>
      <c r="F49" s="83" t="s">
        <v>341</v>
      </c>
      <c r="G49" s="296">
        <v>1</v>
      </c>
    </row>
    <row r="50" spans="1:7">
      <c r="A50" s="301" t="s">
        <v>273</v>
      </c>
      <c r="B50" s="83" t="s">
        <v>3123</v>
      </c>
      <c r="C50" s="301">
        <v>49</v>
      </c>
      <c r="D50" s="302">
        <v>40127</v>
      </c>
      <c r="E50" s="302">
        <v>40127</v>
      </c>
      <c r="F50" s="83" t="s">
        <v>342</v>
      </c>
      <c r="G50" s="296">
        <v>1</v>
      </c>
    </row>
    <row r="51" spans="1:7">
      <c r="A51" s="301" t="s">
        <v>976</v>
      </c>
      <c r="B51" s="301" t="s">
        <v>3121</v>
      </c>
      <c r="C51" s="301">
        <v>50</v>
      </c>
      <c r="D51" s="302">
        <v>40787</v>
      </c>
      <c r="E51" s="302">
        <v>38569</v>
      </c>
      <c r="F51" s="83" t="s">
        <v>348</v>
      </c>
      <c r="G51" s="296">
        <v>1</v>
      </c>
    </row>
    <row r="52" spans="1:7">
      <c r="A52" s="301" t="s">
        <v>977</v>
      </c>
      <c r="B52" s="83" t="s">
        <v>3121</v>
      </c>
      <c r="C52" s="301">
        <v>51</v>
      </c>
      <c r="D52" s="302">
        <v>40610</v>
      </c>
      <c r="E52" s="302">
        <v>40392</v>
      </c>
      <c r="F52" s="83" t="s">
        <v>343</v>
      </c>
      <c r="G52" s="296">
        <v>1</v>
      </c>
    </row>
    <row r="53" spans="1:7">
      <c r="A53" s="301" t="s">
        <v>978</v>
      </c>
      <c r="B53" s="83" t="s">
        <v>3121</v>
      </c>
      <c r="C53" s="301">
        <v>52</v>
      </c>
      <c r="D53" s="302">
        <v>40632</v>
      </c>
      <c r="E53" s="302">
        <v>40632</v>
      </c>
      <c r="F53" s="83" t="s">
        <v>345</v>
      </c>
      <c r="G53" s="296">
        <v>1</v>
      </c>
    </row>
    <row r="54" spans="1:7">
      <c r="A54" s="301" t="s">
        <v>979</v>
      </c>
      <c r="B54" s="83" t="s">
        <v>3121</v>
      </c>
      <c r="C54" s="301">
        <v>53</v>
      </c>
      <c r="D54" s="302">
        <v>40620</v>
      </c>
      <c r="E54" s="302">
        <v>38758</v>
      </c>
      <c r="F54" s="83" t="s">
        <v>329</v>
      </c>
      <c r="G54" s="296">
        <v>1</v>
      </c>
    </row>
    <row r="55" spans="1:7">
      <c r="A55" s="301" t="s">
        <v>185</v>
      </c>
      <c r="B55" s="301" t="s">
        <v>3122</v>
      </c>
      <c r="C55" s="301">
        <v>54</v>
      </c>
      <c r="D55" s="302">
        <v>40846</v>
      </c>
      <c r="E55" s="302">
        <v>40846</v>
      </c>
      <c r="F55" s="83" t="s">
        <v>349</v>
      </c>
      <c r="G55" s="296">
        <v>1</v>
      </c>
    </row>
    <row r="56" spans="1:7">
      <c r="A56" s="301" t="s">
        <v>187</v>
      </c>
      <c r="B56" s="301" t="s">
        <v>3121</v>
      </c>
      <c r="C56" s="301">
        <v>55</v>
      </c>
      <c r="D56" s="302">
        <v>40887</v>
      </c>
      <c r="E56" s="302">
        <v>40887</v>
      </c>
      <c r="F56" s="83" t="s">
        <v>347</v>
      </c>
      <c r="G56" s="296">
        <v>1</v>
      </c>
    </row>
    <row r="57" spans="1:7">
      <c r="A57" s="301" t="s">
        <v>279</v>
      </c>
      <c r="B57" s="301" t="s">
        <v>3123</v>
      </c>
      <c r="C57" s="301">
        <v>56</v>
      </c>
      <c r="D57" s="302" t="s">
        <v>291</v>
      </c>
      <c r="E57" s="302">
        <v>40719</v>
      </c>
      <c r="F57" s="83" t="s">
        <v>350</v>
      </c>
      <c r="G57" s="296">
        <v>1</v>
      </c>
    </row>
    <row r="58" spans="1:7">
      <c r="A58" s="301" t="s">
        <v>281</v>
      </c>
      <c r="B58" s="301" t="s">
        <v>3121</v>
      </c>
      <c r="C58" s="301">
        <v>57</v>
      </c>
      <c r="D58" s="83" t="s">
        <v>291</v>
      </c>
      <c r="E58" s="302">
        <v>40822</v>
      </c>
      <c r="F58" s="83" t="s">
        <v>351</v>
      </c>
      <c r="G58" s="296">
        <v>1</v>
      </c>
    </row>
    <row r="59" spans="1:7">
      <c r="A59" s="301" t="s">
        <v>980</v>
      </c>
      <c r="B59" s="301" t="s">
        <v>3122</v>
      </c>
      <c r="C59" s="301">
        <v>58</v>
      </c>
      <c r="D59" s="302">
        <v>40959</v>
      </c>
      <c r="E59" s="302">
        <v>40959</v>
      </c>
      <c r="F59" s="83" t="s">
        <v>352</v>
      </c>
      <c r="G59" s="296">
        <v>1</v>
      </c>
    </row>
    <row r="60" spans="1:7">
      <c r="A60" s="301" t="s">
        <v>189</v>
      </c>
      <c r="B60" s="301" t="s">
        <v>3123</v>
      </c>
      <c r="C60" s="301">
        <v>59</v>
      </c>
      <c r="D60" s="302">
        <v>41025</v>
      </c>
      <c r="E60" s="302">
        <v>40820</v>
      </c>
      <c r="F60" s="83" t="s">
        <v>353</v>
      </c>
      <c r="G60" s="296">
        <v>1</v>
      </c>
    </row>
    <row r="61" spans="1:7">
      <c r="A61" s="301" t="s">
        <v>191</v>
      </c>
      <c r="B61" s="83" t="s">
        <v>3123</v>
      </c>
      <c r="C61" s="301">
        <v>60</v>
      </c>
      <c r="D61" s="302">
        <v>41091</v>
      </c>
      <c r="E61" s="302">
        <v>41091</v>
      </c>
      <c r="F61" s="83" t="s">
        <v>354</v>
      </c>
      <c r="G61" s="296">
        <v>1</v>
      </c>
    </row>
    <row r="62" spans="1:7">
      <c r="A62" s="301" t="s">
        <v>193</v>
      </c>
      <c r="B62" s="83" t="s">
        <v>3123</v>
      </c>
      <c r="C62" s="301">
        <v>61</v>
      </c>
      <c r="D62" s="302">
        <v>41092</v>
      </c>
      <c r="E62" s="302">
        <v>41092</v>
      </c>
      <c r="F62" s="83" t="s">
        <v>355</v>
      </c>
      <c r="G62" s="296">
        <v>1</v>
      </c>
    </row>
    <row r="63" spans="1:7">
      <c r="A63" s="301" t="s">
        <v>195</v>
      </c>
      <c r="B63" s="301" t="s">
        <v>3121</v>
      </c>
      <c r="C63" s="301">
        <v>62</v>
      </c>
      <c r="D63" s="302">
        <v>41110</v>
      </c>
      <c r="E63" s="302">
        <v>40988</v>
      </c>
      <c r="F63" s="83" t="s">
        <v>356</v>
      </c>
      <c r="G63" s="296">
        <v>1</v>
      </c>
    </row>
    <row r="64" spans="1:7">
      <c r="A64" s="301" t="s">
        <v>197</v>
      </c>
      <c r="B64" s="83" t="s">
        <v>3121</v>
      </c>
      <c r="C64" s="301">
        <v>63</v>
      </c>
      <c r="D64" s="302">
        <v>41182</v>
      </c>
      <c r="E64" s="302">
        <v>41182</v>
      </c>
      <c r="F64" s="83" t="s">
        <v>357</v>
      </c>
      <c r="G64" s="296">
        <v>1</v>
      </c>
    </row>
    <row r="65" spans="1:7">
      <c r="A65" s="301" t="s">
        <v>199</v>
      </c>
      <c r="B65" s="83" t="s">
        <v>3121</v>
      </c>
      <c r="C65" s="301">
        <v>64</v>
      </c>
      <c r="D65" s="302">
        <v>41205</v>
      </c>
      <c r="E65" s="302">
        <v>41205</v>
      </c>
      <c r="F65" s="83" t="s">
        <v>358</v>
      </c>
      <c r="G65" s="296">
        <v>1</v>
      </c>
    </row>
    <row r="66" spans="1:7">
      <c r="A66" s="301" t="s">
        <v>981</v>
      </c>
      <c r="B66" s="301" t="s">
        <v>3122</v>
      </c>
      <c r="C66" s="301">
        <v>65</v>
      </c>
      <c r="D66" s="302">
        <v>41279</v>
      </c>
      <c r="E66" s="302">
        <v>38457</v>
      </c>
      <c r="F66" s="83" t="s">
        <v>326</v>
      </c>
      <c r="G66" s="296">
        <v>1</v>
      </c>
    </row>
    <row r="67" spans="1:7">
      <c r="A67" s="301" t="s">
        <v>982</v>
      </c>
      <c r="B67" s="301" t="s">
        <v>3121</v>
      </c>
      <c r="C67" s="301">
        <v>66</v>
      </c>
      <c r="D67" s="302">
        <v>41456</v>
      </c>
      <c r="E67" s="302">
        <v>41289</v>
      </c>
      <c r="F67" s="83" t="s">
        <v>359</v>
      </c>
      <c r="G67" s="296">
        <v>1</v>
      </c>
    </row>
    <row r="68" spans="1:7">
      <c r="A68" s="301" t="s">
        <v>983</v>
      </c>
      <c r="B68" s="301" t="s">
        <v>3122</v>
      </c>
      <c r="C68" s="301">
        <v>67</v>
      </c>
      <c r="D68" s="302">
        <v>41519</v>
      </c>
      <c r="E68" s="302">
        <v>41445</v>
      </c>
      <c r="F68" s="83" t="s">
        <v>362</v>
      </c>
      <c r="G68" s="296">
        <v>1</v>
      </c>
    </row>
    <row r="69" spans="1:7">
      <c r="A69" s="301" t="s">
        <v>999</v>
      </c>
      <c r="B69" s="83" t="s">
        <v>3122</v>
      </c>
      <c r="C69" s="301">
        <v>68</v>
      </c>
      <c r="D69" s="302">
        <v>41542</v>
      </c>
      <c r="E69" s="302">
        <v>40816</v>
      </c>
      <c r="F69" s="83" t="s">
        <v>346</v>
      </c>
      <c r="G69" s="296">
        <v>1</v>
      </c>
    </row>
    <row r="70" spans="1:7">
      <c r="A70" s="301" t="s">
        <v>396</v>
      </c>
      <c r="B70" s="83" t="s">
        <v>3122</v>
      </c>
      <c r="C70" s="301">
        <v>69</v>
      </c>
      <c r="D70" s="302">
        <v>41547</v>
      </c>
      <c r="E70" s="302">
        <v>41537</v>
      </c>
      <c r="F70" s="83" t="s">
        <v>361</v>
      </c>
      <c r="G70" s="296">
        <v>1</v>
      </c>
    </row>
    <row r="71" spans="1:7">
      <c r="A71" s="301" t="s">
        <v>1821</v>
      </c>
      <c r="B71" s="301" t="s">
        <v>3123</v>
      </c>
      <c r="C71" s="301">
        <v>70</v>
      </c>
      <c r="D71" s="302">
        <v>41092</v>
      </c>
      <c r="E71" s="302">
        <v>41531</v>
      </c>
      <c r="F71" s="83" t="s">
        <v>1822</v>
      </c>
      <c r="G71" s="296">
        <v>1</v>
      </c>
    </row>
    <row r="72" spans="1:7">
      <c r="A72" s="301" t="s">
        <v>984</v>
      </c>
      <c r="B72" s="301" t="s">
        <v>3122</v>
      </c>
      <c r="C72" s="301">
        <v>71</v>
      </c>
      <c r="D72" s="302">
        <v>41723</v>
      </c>
      <c r="E72" s="302">
        <v>40575</v>
      </c>
      <c r="F72" s="83" t="s">
        <v>344</v>
      </c>
      <c r="G72" s="296">
        <v>1</v>
      </c>
    </row>
    <row r="73" spans="1:7">
      <c r="A73" s="301" t="s">
        <v>201</v>
      </c>
      <c r="B73" s="301" t="s">
        <v>3121</v>
      </c>
      <c r="C73" s="301">
        <v>72</v>
      </c>
      <c r="D73" s="302">
        <v>41734</v>
      </c>
      <c r="E73" s="302">
        <v>38808</v>
      </c>
      <c r="F73" s="83" t="s">
        <v>363</v>
      </c>
      <c r="G73" s="296">
        <v>1</v>
      </c>
    </row>
    <row r="74" spans="1:7">
      <c r="A74" s="301" t="s">
        <v>202</v>
      </c>
      <c r="B74" s="301" t="s">
        <v>3122</v>
      </c>
      <c r="C74" s="301">
        <v>73</v>
      </c>
      <c r="D74" s="302">
        <v>41826</v>
      </c>
      <c r="E74" s="302">
        <v>41825</v>
      </c>
      <c r="F74" s="83" t="s">
        <v>364</v>
      </c>
      <c r="G74" s="296">
        <v>1</v>
      </c>
    </row>
    <row r="75" spans="1:7">
      <c r="A75" s="301" t="s">
        <v>204</v>
      </c>
      <c r="B75" s="83" t="s">
        <v>3122</v>
      </c>
      <c r="C75" s="301">
        <v>74</v>
      </c>
      <c r="D75" s="302">
        <v>41851</v>
      </c>
      <c r="E75" s="302">
        <v>41851</v>
      </c>
      <c r="F75" s="83" t="s">
        <v>365</v>
      </c>
      <c r="G75" s="296">
        <v>1</v>
      </c>
    </row>
    <row r="76" spans="1:7">
      <c r="A76" s="301" t="s">
        <v>206</v>
      </c>
      <c r="B76" s="301" t="s">
        <v>3123</v>
      </c>
      <c r="C76" s="301">
        <v>75</v>
      </c>
      <c r="D76" s="302">
        <v>41958</v>
      </c>
      <c r="E76" s="302">
        <v>41876</v>
      </c>
      <c r="F76" s="83" t="s">
        <v>366</v>
      </c>
      <c r="G76" s="296">
        <v>1</v>
      </c>
    </row>
    <row r="77" spans="1:7">
      <c r="A77" s="301" t="s">
        <v>207</v>
      </c>
      <c r="B77" s="301" t="s">
        <v>3121</v>
      </c>
      <c r="C77" s="301">
        <v>76</v>
      </c>
      <c r="D77" s="302">
        <v>41998</v>
      </c>
      <c r="E77" s="302">
        <v>41998</v>
      </c>
      <c r="F77" s="83" t="s">
        <v>367</v>
      </c>
      <c r="G77" s="296">
        <v>1</v>
      </c>
    </row>
    <row r="78" spans="1:7">
      <c r="A78" s="301" t="s">
        <v>208</v>
      </c>
      <c r="B78" s="301" t="s">
        <v>3123</v>
      </c>
      <c r="C78" s="301">
        <v>77</v>
      </c>
      <c r="D78" s="302" t="s">
        <v>291</v>
      </c>
      <c r="E78" s="302">
        <v>41988</v>
      </c>
      <c r="F78" s="83" t="s">
        <v>370</v>
      </c>
      <c r="G78" s="296">
        <v>1</v>
      </c>
    </row>
    <row r="79" spans="1:7">
      <c r="A79" s="301" t="s">
        <v>1715</v>
      </c>
      <c r="B79" s="301" t="s">
        <v>3122</v>
      </c>
      <c r="C79" s="301">
        <v>78</v>
      </c>
      <c r="D79" s="83" t="s">
        <v>291</v>
      </c>
      <c r="E79" s="302">
        <v>41997</v>
      </c>
      <c r="F79" s="83" t="s">
        <v>1710</v>
      </c>
      <c r="G79" s="296">
        <v>1</v>
      </c>
    </row>
    <row r="80" spans="1:7">
      <c r="A80" s="301" t="s">
        <v>234</v>
      </c>
      <c r="B80" s="301" t="s">
        <v>3123</v>
      </c>
      <c r="C80" s="301">
        <v>79</v>
      </c>
      <c r="D80" s="302">
        <v>42019</v>
      </c>
      <c r="E80" s="302">
        <v>41805</v>
      </c>
      <c r="F80" s="83" t="s">
        <v>368</v>
      </c>
      <c r="G80" s="296">
        <v>1</v>
      </c>
    </row>
    <row r="81" spans="1:7">
      <c r="A81" s="301" t="s">
        <v>236</v>
      </c>
      <c r="B81" s="83" t="s">
        <v>3123</v>
      </c>
      <c r="C81" s="301">
        <v>80</v>
      </c>
      <c r="D81" s="302">
        <v>42050</v>
      </c>
      <c r="E81" s="302">
        <v>41907</v>
      </c>
      <c r="F81" s="83" t="s">
        <v>369</v>
      </c>
      <c r="G81" s="296">
        <v>1</v>
      </c>
    </row>
    <row r="82" spans="1:7">
      <c r="A82" s="301" t="s">
        <v>238</v>
      </c>
      <c r="B82" s="83" t="s">
        <v>3123</v>
      </c>
      <c r="C82" s="301">
        <v>81</v>
      </c>
      <c r="D82" s="302">
        <v>42055</v>
      </c>
      <c r="E82" s="302">
        <v>41465</v>
      </c>
      <c r="F82" s="83" t="s">
        <v>360</v>
      </c>
      <c r="G82" s="296">
        <v>1</v>
      </c>
    </row>
    <row r="83" spans="1:7">
      <c r="A83" s="301" t="s">
        <v>239</v>
      </c>
      <c r="B83" s="83" t="s">
        <v>3123</v>
      </c>
      <c r="C83" s="301">
        <v>82</v>
      </c>
      <c r="D83" s="302">
        <v>42144</v>
      </c>
      <c r="E83" s="302">
        <v>33460</v>
      </c>
      <c r="F83" s="83" t="s">
        <v>371</v>
      </c>
      <c r="G83" s="296">
        <v>1</v>
      </c>
    </row>
    <row r="84" spans="1:7">
      <c r="A84" s="301" t="s">
        <v>241</v>
      </c>
      <c r="B84" s="301" t="s">
        <v>3121</v>
      </c>
      <c r="C84" s="301">
        <v>83</v>
      </c>
      <c r="D84" s="84">
        <v>42144</v>
      </c>
      <c r="E84" s="302">
        <v>42114</v>
      </c>
      <c r="F84" s="83" t="s">
        <v>372</v>
      </c>
      <c r="G84" s="296">
        <v>1</v>
      </c>
    </row>
    <row r="85" spans="1:7">
      <c r="A85" s="301" t="s">
        <v>283</v>
      </c>
      <c r="B85" s="301" t="s">
        <v>3122</v>
      </c>
      <c r="C85" s="301">
        <v>84</v>
      </c>
      <c r="D85" s="302">
        <v>42171</v>
      </c>
      <c r="E85" s="302">
        <v>42149</v>
      </c>
      <c r="F85" s="83" t="s">
        <v>373</v>
      </c>
      <c r="G85" s="296">
        <v>1</v>
      </c>
    </row>
    <row r="86" spans="1:7">
      <c r="A86" s="301" t="s">
        <v>403</v>
      </c>
      <c r="B86" s="301" t="s">
        <v>3123</v>
      </c>
      <c r="C86" s="301">
        <v>85</v>
      </c>
      <c r="D86" s="302">
        <v>42241</v>
      </c>
      <c r="E86" s="302">
        <v>41115</v>
      </c>
      <c r="F86" s="83" t="s">
        <v>374</v>
      </c>
      <c r="G86" s="296">
        <v>1</v>
      </c>
    </row>
    <row r="87" spans="1:7">
      <c r="A87" s="301" t="s">
        <v>405</v>
      </c>
      <c r="B87" s="301" t="s">
        <v>3121</v>
      </c>
      <c r="C87" s="301">
        <v>86</v>
      </c>
      <c r="D87" s="302">
        <v>42348</v>
      </c>
      <c r="E87" s="302">
        <v>42348</v>
      </c>
      <c r="F87" s="83" t="s">
        <v>375</v>
      </c>
      <c r="G87" s="296">
        <v>1</v>
      </c>
    </row>
    <row r="88" spans="1:7">
      <c r="A88" s="301" t="s">
        <v>407</v>
      </c>
      <c r="B88" s="83" t="s">
        <v>3121</v>
      </c>
      <c r="C88" s="301">
        <v>87</v>
      </c>
      <c r="D88" s="302" t="s">
        <v>291</v>
      </c>
      <c r="E88" s="302">
        <v>42045</v>
      </c>
      <c r="F88" s="83" t="s">
        <v>376</v>
      </c>
      <c r="G88" s="296">
        <v>1</v>
      </c>
    </row>
    <row r="89" spans="1:7">
      <c r="A89" s="301" t="s">
        <v>1854</v>
      </c>
      <c r="B89" s="83" t="s">
        <v>3121</v>
      </c>
      <c r="C89" s="301">
        <v>88</v>
      </c>
      <c r="D89" s="83" t="s">
        <v>291</v>
      </c>
      <c r="E89" s="302">
        <v>42073</v>
      </c>
      <c r="F89" s="83" t="s">
        <v>1826</v>
      </c>
      <c r="G89" s="296">
        <v>1</v>
      </c>
    </row>
    <row r="90" spans="1:7">
      <c r="A90" s="301" t="s">
        <v>985</v>
      </c>
      <c r="B90" s="301" t="s">
        <v>3122</v>
      </c>
      <c r="C90" s="301">
        <v>89</v>
      </c>
      <c r="D90" s="302">
        <v>42444</v>
      </c>
      <c r="E90" s="302">
        <v>42444</v>
      </c>
      <c r="F90" s="83" t="s">
        <v>377</v>
      </c>
      <c r="G90" s="296">
        <v>1</v>
      </c>
    </row>
    <row r="91" spans="1:7">
      <c r="A91" s="301" t="s">
        <v>1692</v>
      </c>
      <c r="B91" s="301" t="s">
        <v>3123</v>
      </c>
      <c r="C91" s="301">
        <v>90</v>
      </c>
      <c r="D91" s="302">
        <v>42587</v>
      </c>
      <c r="E91" s="302">
        <v>42470</v>
      </c>
      <c r="F91" s="83" t="s">
        <v>1686</v>
      </c>
      <c r="G91" s="296">
        <v>1</v>
      </c>
    </row>
    <row r="92" spans="1:7">
      <c r="A92" s="301" t="s">
        <v>1701</v>
      </c>
      <c r="B92" s="83" t="s">
        <v>3123</v>
      </c>
      <c r="C92" s="301">
        <v>91</v>
      </c>
      <c r="D92" s="302">
        <v>42510</v>
      </c>
      <c r="E92" s="302">
        <v>42353</v>
      </c>
      <c r="F92" s="83" t="s">
        <v>1694</v>
      </c>
      <c r="G92" s="296">
        <v>1</v>
      </c>
    </row>
    <row r="93" spans="1:7">
      <c r="A93" s="301" t="s">
        <v>1708</v>
      </c>
      <c r="B93" s="301" t="s">
        <v>3122</v>
      </c>
      <c r="C93" s="301">
        <v>92</v>
      </c>
      <c r="D93" s="302" t="s">
        <v>291</v>
      </c>
      <c r="E93" s="302">
        <v>42420</v>
      </c>
      <c r="F93" s="83" t="s">
        <v>1703</v>
      </c>
      <c r="G93" s="296">
        <v>1</v>
      </c>
    </row>
    <row r="94" spans="1:7">
      <c r="A94" s="301" t="s">
        <v>210</v>
      </c>
      <c r="B94" s="301" t="s">
        <v>3123</v>
      </c>
      <c r="C94" s="301">
        <v>93</v>
      </c>
      <c r="D94" s="83" t="s">
        <v>291</v>
      </c>
      <c r="E94" s="302">
        <v>41188</v>
      </c>
      <c r="F94" s="83" t="s">
        <v>378</v>
      </c>
      <c r="G94" s="296">
        <v>1</v>
      </c>
    </row>
    <row r="95" spans="1:7">
      <c r="A95" s="301" t="s">
        <v>213</v>
      </c>
      <c r="B95" s="301" t="s">
        <v>3122</v>
      </c>
      <c r="C95" s="301">
        <v>94</v>
      </c>
      <c r="D95" s="83" t="s">
        <v>291</v>
      </c>
      <c r="E95" s="302">
        <v>42439</v>
      </c>
      <c r="F95" s="83" t="s">
        <v>379</v>
      </c>
      <c r="G95" s="296">
        <v>1</v>
      </c>
    </row>
    <row r="96" spans="1:7">
      <c r="A96" s="301" t="s">
        <v>212</v>
      </c>
      <c r="B96" s="83" t="s">
        <v>3122</v>
      </c>
      <c r="C96" s="301">
        <v>95</v>
      </c>
      <c r="D96" s="83" t="s">
        <v>291</v>
      </c>
      <c r="E96" s="84">
        <v>42439</v>
      </c>
      <c r="F96" s="83" t="s">
        <v>380</v>
      </c>
      <c r="G96" s="296">
        <v>1</v>
      </c>
    </row>
    <row r="97" spans="1:7">
      <c r="A97" s="301" t="s">
        <v>214</v>
      </c>
      <c r="B97" s="83" t="s">
        <v>3122</v>
      </c>
      <c r="C97" s="301">
        <v>96</v>
      </c>
      <c r="D97" s="83" t="s">
        <v>291</v>
      </c>
      <c r="E97" s="302" t="s">
        <v>1461</v>
      </c>
      <c r="F97" s="83" t="s">
        <v>381</v>
      </c>
      <c r="G97" s="296">
        <v>1</v>
      </c>
    </row>
    <row r="98" spans="1:7">
      <c r="A98" s="301" t="s">
        <v>216</v>
      </c>
      <c r="B98" s="301" t="s">
        <v>3121</v>
      </c>
      <c r="C98" s="301">
        <v>97</v>
      </c>
      <c r="D98" s="83" t="s">
        <v>291</v>
      </c>
      <c r="E98" s="302">
        <v>40974</v>
      </c>
      <c r="F98" s="83" t="s">
        <v>382</v>
      </c>
      <c r="G98" s="296">
        <v>1</v>
      </c>
    </row>
    <row r="99" spans="1:7">
      <c r="A99" s="301" t="s">
        <v>218</v>
      </c>
      <c r="B99" s="301" t="s">
        <v>3123</v>
      </c>
      <c r="C99" s="301">
        <v>98</v>
      </c>
      <c r="D99" s="302">
        <v>42500</v>
      </c>
      <c r="E99" s="302">
        <v>42134</v>
      </c>
      <c r="F99" s="83" t="s">
        <v>383</v>
      </c>
      <c r="G99" s="296">
        <v>1</v>
      </c>
    </row>
    <row r="100" spans="1:7">
      <c r="A100" s="301" t="s">
        <v>220</v>
      </c>
      <c r="B100" s="301" t="s">
        <v>3122</v>
      </c>
      <c r="C100" s="301">
        <v>99</v>
      </c>
      <c r="D100" s="302">
        <v>41424</v>
      </c>
      <c r="E100" s="302">
        <v>41382</v>
      </c>
      <c r="F100" s="83" t="s">
        <v>384</v>
      </c>
      <c r="G100" s="296">
        <v>1</v>
      </c>
    </row>
    <row r="101" spans="1:7">
      <c r="A101" s="301" t="s">
        <v>222</v>
      </c>
      <c r="B101" s="83" t="s">
        <v>3122</v>
      </c>
      <c r="C101" s="301">
        <v>100</v>
      </c>
      <c r="D101" s="302" t="s">
        <v>291</v>
      </c>
      <c r="E101" s="302">
        <v>42684</v>
      </c>
      <c r="F101" s="83" t="s">
        <v>385</v>
      </c>
      <c r="G101" s="296">
        <v>1</v>
      </c>
    </row>
    <row r="102" spans="1:7">
      <c r="A102" s="301" t="s">
        <v>224</v>
      </c>
      <c r="B102" s="83" t="s">
        <v>3122</v>
      </c>
      <c r="C102" s="301">
        <v>101</v>
      </c>
      <c r="D102" s="302">
        <v>42353</v>
      </c>
      <c r="E102" s="302">
        <v>42265</v>
      </c>
      <c r="F102" s="83" t="s">
        <v>1462</v>
      </c>
      <c r="G102" s="296">
        <v>1</v>
      </c>
    </row>
    <row r="103" spans="1:7">
      <c r="A103" s="301" t="s">
        <v>18</v>
      </c>
      <c r="B103" s="301" t="s">
        <v>3123</v>
      </c>
      <c r="C103" s="301">
        <v>102</v>
      </c>
      <c r="D103" s="302" t="s">
        <v>291</v>
      </c>
      <c r="E103" s="302">
        <v>40544</v>
      </c>
      <c r="F103" s="83" t="s">
        <v>905</v>
      </c>
      <c r="G103" s="296">
        <v>1</v>
      </c>
    </row>
    <row r="104" spans="1:7">
      <c r="A104" s="301" t="s">
        <v>19</v>
      </c>
      <c r="B104" s="83" t="s">
        <v>3123</v>
      </c>
      <c r="C104" s="301">
        <v>103</v>
      </c>
      <c r="D104" s="83" t="s">
        <v>291</v>
      </c>
      <c r="E104" s="302">
        <v>42339</v>
      </c>
      <c r="F104" s="83" t="s">
        <v>906</v>
      </c>
      <c r="G104" s="296">
        <v>1</v>
      </c>
    </row>
    <row r="105" spans="1:7">
      <c r="A105" s="301" t="s">
        <v>20</v>
      </c>
      <c r="B105" s="301" t="s">
        <v>3122</v>
      </c>
      <c r="C105" s="301">
        <v>104</v>
      </c>
      <c r="D105" s="83" t="s">
        <v>291</v>
      </c>
      <c r="E105" s="302">
        <v>43191</v>
      </c>
      <c r="F105" s="83" t="s">
        <v>3435</v>
      </c>
      <c r="G105" s="296">
        <v>1</v>
      </c>
    </row>
    <row r="106" spans="1:7">
      <c r="A106" s="301" t="s">
        <v>21</v>
      </c>
      <c r="B106" s="83" t="s">
        <v>3122</v>
      </c>
      <c r="C106" s="301">
        <v>105</v>
      </c>
      <c r="D106" s="83" t="s">
        <v>291</v>
      </c>
      <c r="E106" s="302">
        <v>42675</v>
      </c>
      <c r="F106" s="83" t="s">
        <v>907</v>
      </c>
      <c r="G106" s="296">
        <v>1</v>
      </c>
    </row>
    <row r="107" spans="1:7">
      <c r="A107" s="301" t="s">
        <v>22</v>
      </c>
      <c r="B107" s="301" t="s">
        <v>3123</v>
      </c>
      <c r="C107" s="301">
        <v>106</v>
      </c>
      <c r="D107" s="83" t="s">
        <v>291</v>
      </c>
      <c r="E107" s="302">
        <v>42036</v>
      </c>
      <c r="F107" s="83" t="s">
        <v>908</v>
      </c>
      <c r="G107" s="296">
        <v>1</v>
      </c>
    </row>
    <row r="108" spans="1:7">
      <c r="A108" s="301" t="s">
        <v>23</v>
      </c>
      <c r="B108" s="301" t="s">
        <v>3121</v>
      </c>
      <c r="C108" s="301">
        <v>107</v>
      </c>
      <c r="D108" s="83" t="s">
        <v>291</v>
      </c>
      <c r="E108" s="302">
        <v>42644</v>
      </c>
      <c r="F108" s="83" t="s">
        <v>909</v>
      </c>
      <c r="G108" s="296">
        <v>1</v>
      </c>
    </row>
    <row r="109" spans="1:7">
      <c r="A109" s="301" t="s">
        <v>579</v>
      </c>
      <c r="B109" s="301" t="s">
        <v>3123</v>
      </c>
      <c r="C109" s="301">
        <v>108</v>
      </c>
      <c r="D109" s="83" t="s">
        <v>291</v>
      </c>
      <c r="E109" s="302">
        <v>42767</v>
      </c>
      <c r="F109" s="83" t="s">
        <v>580</v>
      </c>
      <c r="G109" s="296">
        <v>1</v>
      </c>
    </row>
    <row r="110" spans="1:7">
      <c r="A110" s="301" t="s">
        <v>581</v>
      </c>
      <c r="B110" s="301" t="s">
        <v>3122</v>
      </c>
      <c r="C110" s="301">
        <v>109</v>
      </c>
      <c r="D110" s="83" t="s">
        <v>291</v>
      </c>
      <c r="E110" s="302">
        <v>41061</v>
      </c>
      <c r="F110" s="83" t="s">
        <v>1463</v>
      </c>
      <c r="G110" s="296">
        <v>1</v>
      </c>
    </row>
    <row r="111" spans="1:7">
      <c r="A111" s="301" t="s">
        <v>575</v>
      </c>
      <c r="B111" s="301" t="s">
        <v>3123</v>
      </c>
      <c r="C111" s="301">
        <v>110</v>
      </c>
      <c r="D111" s="302">
        <v>42855</v>
      </c>
      <c r="E111" s="302" t="s">
        <v>291</v>
      </c>
      <c r="F111" s="83" t="s">
        <v>577</v>
      </c>
      <c r="G111" s="296">
        <v>1</v>
      </c>
    </row>
    <row r="112" spans="1:7">
      <c r="A112" s="301" t="s">
        <v>1234</v>
      </c>
      <c r="B112" s="301" t="s">
        <v>3122</v>
      </c>
      <c r="C112" s="301">
        <v>111</v>
      </c>
      <c r="D112" s="302">
        <v>42582</v>
      </c>
      <c r="E112" s="83" t="s">
        <v>291</v>
      </c>
      <c r="F112" s="83" t="s">
        <v>1742</v>
      </c>
      <c r="G112" s="296">
        <v>1</v>
      </c>
    </row>
    <row r="113" spans="1:7">
      <c r="A113" s="301" t="s">
        <v>1235</v>
      </c>
      <c r="B113" s="301" t="s">
        <v>3121</v>
      </c>
      <c r="C113" s="301">
        <v>112</v>
      </c>
      <c r="D113" s="302" t="s">
        <v>291</v>
      </c>
      <c r="E113" s="302" t="s">
        <v>1181</v>
      </c>
      <c r="F113" s="83" t="s">
        <v>1211</v>
      </c>
      <c r="G113" s="296">
        <v>1</v>
      </c>
    </row>
    <row r="114" spans="1:7">
      <c r="A114" s="301" t="s">
        <v>1216</v>
      </c>
      <c r="B114" s="301" t="s">
        <v>3122</v>
      </c>
      <c r="C114" s="301">
        <v>113</v>
      </c>
      <c r="D114" s="83" t="s">
        <v>291</v>
      </c>
      <c r="E114" s="302">
        <v>42370</v>
      </c>
      <c r="F114" s="83" t="s">
        <v>1464</v>
      </c>
      <c r="G114" s="296">
        <v>1</v>
      </c>
    </row>
    <row r="115" spans="1:7">
      <c r="A115" s="301" t="s">
        <v>1236</v>
      </c>
      <c r="B115" s="83" t="s">
        <v>3122</v>
      </c>
      <c r="C115" s="301">
        <v>114</v>
      </c>
      <c r="D115" s="83" t="s">
        <v>291</v>
      </c>
      <c r="E115" s="302">
        <v>41913</v>
      </c>
      <c r="F115" s="83" t="s">
        <v>3445</v>
      </c>
      <c r="G115" s="296">
        <v>1</v>
      </c>
    </row>
    <row r="116" spans="1:7">
      <c r="A116" s="301" t="s">
        <v>1237</v>
      </c>
      <c r="B116" s="83" t="s">
        <v>3122</v>
      </c>
      <c r="C116" s="301">
        <v>115</v>
      </c>
      <c r="D116" s="83" t="s">
        <v>291</v>
      </c>
      <c r="E116" s="302">
        <v>42621</v>
      </c>
      <c r="F116" s="83" t="s">
        <v>1238</v>
      </c>
      <c r="G116" s="296">
        <v>1</v>
      </c>
    </row>
    <row r="117" spans="1:7">
      <c r="A117" s="301" t="s">
        <v>1239</v>
      </c>
      <c r="B117" s="83" t="s">
        <v>3122</v>
      </c>
      <c r="C117" s="301">
        <v>116</v>
      </c>
      <c r="D117" s="83" t="s">
        <v>291</v>
      </c>
      <c r="E117" s="84">
        <v>42621</v>
      </c>
      <c r="F117" s="83" t="s">
        <v>1240</v>
      </c>
      <c r="G117" s="296">
        <v>1</v>
      </c>
    </row>
    <row r="118" spans="1:7">
      <c r="A118" s="301" t="s">
        <v>1215</v>
      </c>
      <c r="B118" s="301" t="s">
        <v>3123</v>
      </c>
      <c r="C118" s="301">
        <v>117</v>
      </c>
      <c r="D118" s="83" t="s">
        <v>291</v>
      </c>
      <c r="E118" s="302">
        <v>42948</v>
      </c>
      <c r="F118" s="83" t="s">
        <v>647</v>
      </c>
      <c r="G118" s="296">
        <v>1</v>
      </c>
    </row>
    <row r="119" spans="1:7">
      <c r="A119" s="301" t="s">
        <v>2100</v>
      </c>
      <c r="B119" s="83" t="s">
        <v>3123</v>
      </c>
      <c r="C119" s="301">
        <v>118</v>
      </c>
      <c r="D119" s="302">
        <v>43088</v>
      </c>
      <c r="E119" s="302">
        <v>43027</v>
      </c>
      <c r="F119" s="83" t="s">
        <v>2101</v>
      </c>
      <c r="G119" s="296">
        <v>1</v>
      </c>
    </row>
    <row r="120" spans="1:7">
      <c r="A120" s="301" t="s">
        <v>1219</v>
      </c>
      <c r="B120" s="83" t="s">
        <v>3123</v>
      </c>
      <c r="C120" s="301">
        <v>119</v>
      </c>
      <c r="D120" s="302">
        <v>43080</v>
      </c>
      <c r="E120" s="302">
        <v>42891</v>
      </c>
      <c r="F120" s="83" t="s">
        <v>1259</v>
      </c>
      <c r="G120" s="296">
        <v>1</v>
      </c>
    </row>
    <row r="121" spans="1:7">
      <c r="A121" s="301" t="s">
        <v>1221</v>
      </c>
      <c r="B121" s="301" t="s">
        <v>3122</v>
      </c>
      <c r="C121" s="301">
        <v>120</v>
      </c>
      <c r="D121" s="302" t="s">
        <v>291</v>
      </c>
      <c r="E121" s="302">
        <v>42116</v>
      </c>
      <c r="F121" s="83" t="s">
        <v>1166</v>
      </c>
      <c r="G121" s="296">
        <v>1</v>
      </c>
    </row>
    <row r="122" spans="1:7">
      <c r="A122" s="301" t="s">
        <v>1223</v>
      </c>
      <c r="B122" s="301" t="s">
        <v>3121</v>
      </c>
      <c r="C122" s="301">
        <v>121</v>
      </c>
      <c r="D122" s="83" t="s">
        <v>291</v>
      </c>
      <c r="E122" s="302">
        <v>43113</v>
      </c>
      <c r="F122" s="83" t="s">
        <v>1168</v>
      </c>
      <c r="G122" s="296">
        <v>1</v>
      </c>
    </row>
    <row r="123" spans="1:7">
      <c r="A123" s="301" t="s">
        <v>1226</v>
      </c>
      <c r="B123" s="301" t="s">
        <v>3122</v>
      </c>
      <c r="C123" s="301">
        <v>122</v>
      </c>
      <c r="D123" s="83" t="s">
        <v>291</v>
      </c>
      <c r="E123" s="302">
        <v>43003</v>
      </c>
      <c r="F123" s="83" t="s">
        <v>1171</v>
      </c>
      <c r="G123" s="296">
        <v>1</v>
      </c>
    </row>
    <row r="124" spans="1:7">
      <c r="A124" s="301" t="s">
        <v>1225</v>
      </c>
      <c r="B124" s="83" t="s">
        <v>3122</v>
      </c>
      <c r="C124" s="301">
        <v>123</v>
      </c>
      <c r="D124" s="83" t="s">
        <v>291</v>
      </c>
      <c r="E124" s="302">
        <v>41387</v>
      </c>
      <c r="F124" s="83" t="s">
        <v>1173</v>
      </c>
      <c r="G124" s="296">
        <v>1</v>
      </c>
    </row>
    <row r="125" spans="1:7">
      <c r="A125" s="301" t="s">
        <v>1229</v>
      </c>
      <c r="B125" s="83" t="s">
        <v>3122</v>
      </c>
      <c r="C125" s="301">
        <v>124</v>
      </c>
      <c r="D125" s="83" t="s">
        <v>291</v>
      </c>
      <c r="E125" s="302">
        <v>42397</v>
      </c>
      <c r="F125" s="83" t="s">
        <v>1206</v>
      </c>
      <c r="G125" s="296">
        <v>1</v>
      </c>
    </row>
    <row r="126" spans="1:7">
      <c r="A126" s="301" t="s">
        <v>1231</v>
      </c>
      <c r="B126" s="301" t="s">
        <v>3123</v>
      </c>
      <c r="C126" s="301">
        <v>125</v>
      </c>
      <c r="D126" s="83" t="s">
        <v>291</v>
      </c>
      <c r="E126" s="302">
        <v>41419</v>
      </c>
      <c r="F126" s="83" t="s">
        <v>1175</v>
      </c>
      <c r="G126" s="296">
        <v>1</v>
      </c>
    </row>
    <row r="127" spans="1:7">
      <c r="A127" s="301" t="s">
        <v>1823</v>
      </c>
      <c r="B127" s="83" t="s">
        <v>3123</v>
      </c>
      <c r="C127" s="301">
        <v>126</v>
      </c>
      <c r="D127" s="302">
        <v>43237</v>
      </c>
      <c r="E127" s="302">
        <v>41871</v>
      </c>
      <c r="F127" s="83" t="s">
        <v>1824</v>
      </c>
      <c r="G127" s="296">
        <v>1</v>
      </c>
    </row>
    <row r="128" spans="1:7">
      <c r="A128" s="301" t="s">
        <v>1857</v>
      </c>
      <c r="B128" s="83" t="s">
        <v>3123</v>
      </c>
      <c r="C128" s="301">
        <v>127</v>
      </c>
      <c r="D128" s="302" t="s">
        <v>291</v>
      </c>
      <c r="E128" s="302">
        <v>42888</v>
      </c>
      <c r="F128" s="83" t="s">
        <v>1859</v>
      </c>
      <c r="G128" s="296">
        <v>1</v>
      </c>
    </row>
    <row r="129" spans="1:7">
      <c r="A129" s="301" t="s">
        <v>1825</v>
      </c>
      <c r="B129" s="83" t="s">
        <v>3123</v>
      </c>
      <c r="C129" s="301">
        <v>128</v>
      </c>
      <c r="D129" s="83" t="s">
        <v>291</v>
      </c>
      <c r="E129" s="302">
        <v>43242</v>
      </c>
      <c r="F129" s="83" t="s">
        <v>3353</v>
      </c>
      <c r="G129" s="296">
        <v>1</v>
      </c>
    </row>
    <row r="130" spans="1:7">
      <c r="A130" s="301" t="s">
        <v>1861</v>
      </c>
      <c r="B130" s="301" t="s">
        <v>3121</v>
      </c>
      <c r="C130" s="301">
        <v>129</v>
      </c>
      <c r="D130" s="83" t="s">
        <v>291</v>
      </c>
      <c r="E130" s="302">
        <v>42911</v>
      </c>
      <c r="F130" s="83" t="s">
        <v>1863</v>
      </c>
      <c r="G130" s="296">
        <v>1</v>
      </c>
    </row>
    <row r="131" spans="1:7">
      <c r="A131" s="301" t="s">
        <v>2005</v>
      </c>
      <c r="B131" s="301" t="s">
        <v>3122</v>
      </c>
      <c r="C131" s="301">
        <v>130</v>
      </c>
      <c r="D131" s="83" t="s">
        <v>291</v>
      </c>
      <c r="E131" s="302">
        <v>43070</v>
      </c>
      <c r="F131" s="83" t="s">
        <v>1903</v>
      </c>
      <c r="G131" s="296">
        <v>1</v>
      </c>
    </row>
    <row r="132" spans="1:7">
      <c r="A132" s="301" t="s">
        <v>2007</v>
      </c>
      <c r="B132" s="301" t="s">
        <v>3123</v>
      </c>
      <c r="C132" s="301">
        <v>131</v>
      </c>
      <c r="D132" s="83" t="s">
        <v>291</v>
      </c>
      <c r="E132" s="84">
        <v>43070</v>
      </c>
      <c r="F132" s="83" t="s">
        <v>1908</v>
      </c>
      <c r="G132" s="296">
        <v>1</v>
      </c>
    </row>
    <row r="133" spans="1:7">
      <c r="A133" s="301" t="s">
        <v>2008</v>
      </c>
      <c r="B133" s="301" t="s">
        <v>3122</v>
      </c>
      <c r="C133" s="301">
        <v>132</v>
      </c>
      <c r="D133" s="83" t="s">
        <v>291</v>
      </c>
      <c r="E133" s="302">
        <v>43101</v>
      </c>
      <c r="F133" s="83" t="s">
        <v>1911</v>
      </c>
      <c r="G133" s="296">
        <v>1</v>
      </c>
    </row>
    <row r="134" spans="1:7">
      <c r="A134" s="301" t="s">
        <v>2010</v>
      </c>
      <c r="B134" s="301" t="s">
        <v>3123</v>
      </c>
      <c r="C134" s="301">
        <v>133</v>
      </c>
      <c r="D134" s="83" t="s">
        <v>291</v>
      </c>
      <c r="E134" s="302">
        <v>40969</v>
      </c>
      <c r="F134" s="83" t="s">
        <v>1963</v>
      </c>
      <c r="G134" s="296">
        <v>1</v>
      </c>
    </row>
    <row r="135" spans="1:7">
      <c r="A135" s="301" t="s">
        <v>2031</v>
      </c>
      <c r="B135" s="301" t="s">
        <v>3122</v>
      </c>
      <c r="C135" s="301">
        <v>134</v>
      </c>
      <c r="D135" s="83" t="s">
        <v>291</v>
      </c>
      <c r="E135" s="302">
        <v>43132</v>
      </c>
      <c r="F135" s="83" t="s">
        <v>1969</v>
      </c>
      <c r="G135" s="296">
        <v>1</v>
      </c>
    </row>
    <row r="136" spans="1:7">
      <c r="A136" s="301" t="s">
        <v>2012</v>
      </c>
      <c r="B136" s="83" t="s">
        <v>3122</v>
      </c>
      <c r="C136" s="301">
        <v>135</v>
      </c>
      <c r="D136" s="83" t="s">
        <v>291</v>
      </c>
      <c r="E136" s="302">
        <v>43101</v>
      </c>
      <c r="F136" s="83" t="s">
        <v>1922</v>
      </c>
      <c r="G136" s="296">
        <v>1</v>
      </c>
    </row>
    <row r="137" spans="1:7">
      <c r="A137" s="301" t="s">
        <v>2014</v>
      </c>
      <c r="B137" s="83" t="s">
        <v>3122</v>
      </c>
      <c r="C137" s="301">
        <v>136</v>
      </c>
      <c r="D137" s="83" t="s">
        <v>291</v>
      </c>
      <c r="E137" s="302">
        <v>43132</v>
      </c>
      <c r="F137" s="83" t="s">
        <v>1927</v>
      </c>
      <c r="G137" s="296">
        <v>1</v>
      </c>
    </row>
    <row r="138" spans="1:7">
      <c r="A138" s="301" t="s">
        <v>2016</v>
      </c>
      <c r="B138" s="83" t="s">
        <v>3122</v>
      </c>
      <c r="C138" s="301">
        <v>137</v>
      </c>
      <c r="D138" s="83" t="s">
        <v>291</v>
      </c>
      <c r="E138" s="302">
        <v>37288</v>
      </c>
      <c r="F138" s="83" t="s">
        <v>1931</v>
      </c>
      <c r="G138" s="296">
        <v>1</v>
      </c>
    </row>
    <row r="139" spans="1:7">
      <c r="A139" s="301" t="s">
        <v>2018</v>
      </c>
      <c r="B139" s="83" t="s">
        <v>3122</v>
      </c>
      <c r="C139" s="301">
        <v>138</v>
      </c>
      <c r="D139" s="83" t="s">
        <v>291</v>
      </c>
      <c r="E139" s="302">
        <v>43040</v>
      </c>
      <c r="F139" s="83" t="s">
        <v>1934</v>
      </c>
      <c r="G139" s="296">
        <v>1</v>
      </c>
    </row>
    <row r="140" spans="1:7">
      <c r="A140" s="301" t="s">
        <v>2020</v>
      </c>
      <c r="B140" s="301" t="s">
        <v>3123</v>
      </c>
      <c r="C140" s="301">
        <v>139</v>
      </c>
      <c r="D140" s="83" t="s">
        <v>291</v>
      </c>
      <c r="E140" s="302">
        <v>42856</v>
      </c>
      <c r="F140" s="83" t="s">
        <v>1941</v>
      </c>
      <c r="G140" s="296">
        <v>1</v>
      </c>
    </row>
    <row r="141" spans="1:7">
      <c r="A141" s="301" t="s">
        <v>2022</v>
      </c>
      <c r="B141" s="301" t="s">
        <v>3122</v>
      </c>
      <c r="C141" s="301">
        <v>140</v>
      </c>
      <c r="D141" s="83" t="s">
        <v>291</v>
      </c>
      <c r="E141" s="302">
        <v>40360</v>
      </c>
      <c r="F141" s="83" t="s">
        <v>1946</v>
      </c>
      <c r="G141" s="296">
        <v>1</v>
      </c>
    </row>
    <row r="142" spans="1:7">
      <c r="A142" s="301" t="s">
        <v>2310</v>
      </c>
      <c r="B142" s="83" t="s">
        <v>3122</v>
      </c>
      <c r="C142" s="301">
        <v>141</v>
      </c>
      <c r="D142" s="302">
        <v>43373</v>
      </c>
      <c r="E142" s="302">
        <v>41974</v>
      </c>
      <c r="F142" s="83" t="s">
        <v>2311</v>
      </c>
      <c r="G142" s="296">
        <v>1</v>
      </c>
    </row>
    <row r="143" spans="1:7">
      <c r="A143" s="301" t="s">
        <v>2312</v>
      </c>
      <c r="B143" s="83" t="s">
        <v>3122</v>
      </c>
      <c r="C143" s="301">
        <v>142</v>
      </c>
      <c r="D143" s="84">
        <v>43373</v>
      </c>
      <c r="E143" s="302">
        <v>42370</v>
      </c>
      <c r="F143" s="83" t="s">
        <v>2313</v>
      </c>
      <c r="G143" s="296">
        <v>1</v>
      </c>
    </row>
    <row r="144" spans="1:7">
      <c r="A144" s="301" t="s">
        <v>2314</v>
      </c>
      <c r="B144" s="83" t="s">
        <v>3122</v>
      </c>
      <c r="C144" s="301">
        <v>143</v>
      </c>
      <c r="D144" s="84">
        <v>43373</v>
      </c>
      <c r="E144" s="302">
        <v>43313</v>
      </c>
      <c r="F144" s="83" t="s">
        <v>2315</v>
      </c>
      <c r="G144" s="296">
        <v>1</v>
      </c>
    </row>
    <row r="145" spans="1:7">
      <c r="A145" s="301" t="s">
        <v>2316</v>
      </c>
      <c r="B145" s="83" t="s">
        <v>3122</v>
      </c>
      <c r="C145" s="301">
        <v>144</v>
      </c>
      <c r="D145" s="84">
        <v>43373</v>
      </c>
      <c r="E145" s="302">
        <v>42370</v>
      </c>
      <c r="F145" s="83" t="s">
        <v>2317</v>
      </c>
      <c r="G145" s="296">
        <v>1</v>
      </c>
    </row>
    <row r="146" spans="1:7">
      <c r="A146" s="301" t="s">
        <v>2318</v>
      </c>
      <c r="B146" s="301" t="s">
        <v>3123</v>
      </c>
      <c r="C146" s="301">
        <v>145</v>
      </c>
      <c r="D146" s="84">
        <v>43373</v>
      </c>
      <c r="E146" s="302">
        <v>42948</v>
      </c>
      <c r="F146" s="83" t="s">
        <v>2319</v>
      </c>
      <c r="G146" s="296">
        <v>1</v>
      </c>
    </row>
    <row r="147" spans="1:7">
      <c r="A147" s="301" t="s">
        <v>2320</v>
      </c>
      <c r="B147" s="83" t="s">
        <v>3123</v>
      </c>
      <c r="C147" s="301">
        <v>146</v>
      </c>
      <c r="D147" s="84">
        <v>43373</v>
      </c>
      <c r="E147" s="84">
        <v>42948</v>
      </c>
      <c r="F147" s="83" t="s">
        <v>2321</v>
      </c>
      <c r="G147" s="296">
        <v>1</v>
      </c>
    </row>
    <row r="148" spans="1:7">
      <c r="A148" s="301" t="s">
        <v>2322</v>
      </c>
      <c r="B148" s="83" t="s">
        <v>3123</v>
      </c>
      <c r="C148" s="301">
        <v>147</v>
      </c>
      <c r="D148" s="84">
        <v>43373</v>
      </c>
      <c r="E148" s="302">
        <v>43313</v>
      </c>
      <c r="F148" s="83" t="s">
        <v>2323</v>
      </c>
      <c r="G148" s="296">
        <v>1</v>
      </c>
    </row>
    <row r="149" spans="1:7">
      <c r="A149" s="301" t="s">
        <v>2324</v>
      </c>
      <c r="B149" s="83" t="s">
        <v>3123</v>
      </c>
      <c r="C149" s="301">
        <v>148</v>
      </c>
      <c r="D149" s="84">
        <v>43373</v>
      </c>
      <c r="E149" s="302">
        <v>42064</v>
      </c>
      <c r="F149" s="83" t="s">
        <v>2325</v>
      </c>
      <c r="G149" s="296">
        <v>1</v>
      </c>
    </row>
    <row r="150" spans="1:7">
      <c r="A150" s="301" t="s">
        <v>2326</v>
      </c>
      <c r="B150" s="83" t="s">
        <v>3123</v>
      </c>
      <c r="C150" s="301">
        <v>149</v>
      </c>
      <c r="D150" s="84">
        <v>43373</v>
      </c>
      <c r="E150" s="302">
        <v>43160</v>
      </c>
      <c r="F150" s="83" t="s">
        <v>2327</v>
      </c>
      <c r="G150" s="296">
        <v>1</v>
      </c>
    </row>
    <row r="151" spans="1:7">
      <c r="A151" s="301" t="s">
        <v>2328</v>
      </c>
      <c r="B151" s="301" t="s">
        <v>3121</v>
      </c>
      <c r="C151" s="301">
        <v>150</v>
      </c>
      <c r="D151" s="84">
        <v>43373</v>
      </c>
      <c r="E151" s="302">
        <v>43009</v>
      </c>
      <c r="F151" s="83" t="s">
        <v>2329</v>
      </c>
      <c r="G151" s="296">
        <v>1</v>
      </c>
    </row>
    <row r="152" spans="1:7">
      <c r="A152" s="301" t="s">
        <v>2330</v>
      </c>
      <c r="B152" s="83" t="s">
        <v>3121</v>
      </c>
      <c r="C152" s="301">
        <v>151</v>
      </c>
      <c r="D152" s="84">
        <v>43373</v>
      </c>
      <c r="E152" s="302">
        <v>41395</v>
      </c>
      <c r="F152" s="83" t="s">
        <v>2331</v>
      </c>
      <c r="G152" s="296">
        <v>1</v>
      </c>
    </row>
    <row r="153" spans="1:7">
      <c r="A153" s="301" t="s">
        <v>2764</v>
      </c>
      <c r="B153" s="301" t="s">
        <v>3122</v>
      </c>
      <c r="C153" s="301">
        <v>152</v>
      </c>
      <c r="D153" s="302">
        <v>43405</v>
      </c>
      <c r="E153" s="302">
        <v>43373</v>
      </c>
      <c r="F153" s="83" t="s">
        <v>2768</v>
      </c>
      <c r="G153" s="296">
        <v>1</v>
      </c>
    </row>
    <row r="154" spans="1:7">
      <c r="A154" s="301" t="s">
        <v>2766</v>
      </c>
      <c r="B154" s="83" t="s">
        <v>3122</v>
      </c>
      <c r="C154" s="301">
        <v>153</v>
      </c>
      <c r="D154" s="84">
        <v>43405</v>
      </c>
      <c r="E154" s="84">
        <v>43373</v>
      </c>
      <c r="F154" s="83" t="s">
        <v>2769</v>
      </c>
      <c r="G154" s="296">
        <v>1</v>
      </c>
    </row>
    <row r="155" spans="1:7">
      <c r="A155" s="301" t="s">
        <v>2804</v>
      </c>
      <c r="B155" s="301" t="s">
        <v>3121</v>
      </c>
      <c r="C155" s="301">
        <v>154</v>
      </c>
      <c r="D155" s="302">
        <v>43466</v>
      </c>
      <c r="E155" s="302">
        <v>43368</v>
      </c>
      <c r="F155" s="83" t="s">
        <v>2805</v>
      </c>
      <c r="G155" s="296">
        <v>1</v>
      </c>
    </row>
    <row r="156" spans="1:7">
      <c r="A156" s="301" t="s">
        <v>2806</v>
      </c>
      <c r="B156" s="301" t="s">
        <v>3123</v>
      </c>
      <c r="C156" s="301">
        <v>155</v>
      </c>
      <c r="D156" s="84">
        <v>43466</v>
      </c>
      <c r="E156" s="302">
        <v>43378</v>
      </c>
      <c r="F156" s="83" t="s">
        <v>2807</v>
      </c>
      <c r="G156" s="296">
        <v>1</v>
      </c>
    </row>
    <row r="157" spans="1:7">
      <c r="A157" s="301" t="s">
        <v>3081</v>
      </c>
      <c r="B157" s="301" t="s">
        <v>3121</v>
      </c>
      <c r="C157" s="301">
        <v>156</v>
      </c>
      <c r="D157" s="302">
        <v>43622</v>
      </c>
      <c r="E157" s="302" t="s">
        <v>2822</v>
      </c>
      <c r="F157" s="83" t="s">
        <v>3082</v>
      </c>
      <c r="G157" s="296">
        <v>1</v>
      </c>
    </row>
    <row r="158" spans="1:7">
      <c r="A158" s="301" t="s">
        <v>3083</v>
      </c>
      <c r="B158" s="301" t="s">
        <v>3122</v>
      </c>
      <c r="C158" s="301">
        <v>157</v>
      </c>
      <c r="D158" s="84">
        <v>43622</v>
      </c>
      <c r="E158" s="302">
        <v>35628</v>
      </c>
      <c r="F158" s="83" t="s">
        <v>3084</v>
      </c>
      <c r="G158" s="296">
        <v>1</v>
      </c>
    </row>
    <row r="159" spans="1:7">
      <c r="A159" s="301" t="s">
        <v>3085</v>
      </c>
      <c r="B159" s="301" t="s">
        <v>3124</v>
      </c>
      <c r="C159" s="301">
        <v>158</v>
      </c>
      <c r="D159" s="84">
        <v>43622</v>
      </c>
      <c r="E159" s="302">
        <v>43405</v>
      </c>
      <c r="F159" s="83" t="s">
        <v>3086</v>
      </c>
      <c r="G159" s="296">
        <v>1</v>
      </c>
    </row>
    <row r="160" spans="1:7">
      <c r="A160" s="301" t="s">
        <v>2937</v>
      </c>
      <c r="B160" s="301" t="s">
        <v>3122</v>
      </c>
      <c r="C160" s="301">
        <v>159</v>
      </c>
      <c r="D160" s="302">
        <v>43650</v>
      </c>
      <c r="E160" s="302">
        <v>43160</v>
      </c>
      <c r="F160" s="83" t="s">
        <v>3087</v>
      </c>
      <c r="G160" s="296">
        <v>1</v>
      </c>
    </row>
    <row r="161" spans="1:7">
      <c r="A161" s="301" t="s">
        <v>2938</v>
      </c>
      <c r="B161" s="301" t="s">
        <v>3123</v>
      </c>
      <c r="C161" s="301">
        <v>160</v>
      </c>
      <c r="D161" s="84">
        <v>43650</v>
      </c>
      <c r="E161" s="302">
        <v>42675</v>
      </c>
      <c r="F161" s="83" t="s">
        <v>3088</v>
      </c>
      <c r="G161" s="296">
        <v>1</v>
      </c>
    </row>
    <row r="162" spans="1:7">
      <c r="A162" s="301" t="s">
        <v>2939</v>
      </c>
      <c r="B162" s="301" t="s">
        <v>3122</v>
      </c>
      <c r="C162" s="301">
        <v>161</v>
      </c>
      <c r="D162" s="84">
        <v>43650</v>
      </c>
      <c r="E162" s="302">
        <v>42887</v>
      </c>
      <c r="F162" s="83" t="s">
        <v>3089</v>
      </c>
      <c r="G162" s="296">
        <v>1</v>
      </c>
    </row>
    <row r="163" spans="1:7">
      <c r="A163" s="301" t="s">
        <v>2940</v>
      </c>
      <c r="B163" s="301" t="s">
        <v>3123</v>
      </c>
      <c r="C163" s="301">
        <v>162</v>
      </c>
      <c r="D163" s="84">
        <v>43650</v>
      </c>
      <c r="E163" s="302">
        <v>42401</v>
      </c>
      <c r="F163" s="83" t="s">
        <v>3090</v>
      </c>
      <c r="G163" s="296">
        <v>1</v>
      </c>
    </row>
    <row r="164" spans="1:7">
      <c r="A164" s="301" t="s">
        <v>2941</v>
      </c>
      <c r="B164" s="301" t="s">
        <v>3121</v>
      </c>
      <c r="C164" s="301">
        <v>163</v>
      </c>
      <c r="D164" s="84">
        <v>43650</v>
      </c>
      <c r="E164" s="302">
        <v>43817</v>
      </c>
      <c r="F164" s="83" t="s">
        <v>3560</v>
      </c>
      <c r="G164" s="296">
        <v>1</v>
      </c>
    </row>
    <row r="165" spans="1:7">
      <c r="A165" s="301" t="s">
        <v>2942</v>
      </c>
      <c r="B165" s="301" t="s">
        <v>3123</v>
      </c>
      <c r="C165" s="301">
        <v>164</v>
      </c>
      <c r="D165" s="84">
        <v>43650</v>
      </c>
      <c r="E165" s="302">
        <v>42552</v>
      </c>
      <c r="F165" s="83" t="s">
        <v>3091</v>
      </c>
      <c r="G165" s="296">
        <v>1</v>
      </c>
    </row>
    <row r="166" spans="1:7">
      <c r="A166" s="301" t="s">
        <v>2943</v>
      </c>
      <c r="B166" s="301" t="s">
        <v>3122</v>
      </c>
      <c r="C166" s="301">
        <v>165</v>
      </c>
      <c r="D166" s="84">
        <v>43650</v>
      </c>
      <c r="E166" s="302">
        <v>43556</v>
      </c>
      <c r="F166" s="83" t="s">
        <v>3092</v>
      </c>
      <c r="G166" s="296">
        <v>1</v>
      </c>
    </row>
    <row r="167" spans="1:7">
      <c r="A167" s="301" t="s">
        <v>2944</v>
      </c>
      <c r="B167" s="83" t="s">
        <v>3122</v>
      </c>
      <c r="C167" s="301">
        <v>166</v>
      </c>
      <c r="D167" s="84">
        <v>43650</v>
      </c>
      <c r="E167" s="302">
        <v>43466</v>
      </c>
      <c r="F167" s="83" t="s">
        <v>3093</v>
      </c>
      <c r="G167" s="296">
        <v>1</v>
      </c>
    </row>
    <row r="168" spans="1:7">
      <c r="A168" s="301" t="s">
        <v>2945</v>
      </c>
      <c r="B168" s="83" t="s">
        <v>3122</v>
      </c>
      <c r="C168" s="301">
        <v>167</v>
      </c>
      <c r="D168" s="84">
        <v>43650</v>
      </c>
      <c r="E168" s="302">
        <v>42522</v>
      </c>
      <c r="F168" s="83" t="s">
        <v>3094</v>
      </c>
      <c r="G168" s="296">
        <v>1</v>
      </c>
    </row>
    <row r="169" spans="1:7">
      <c r="A169" s="301" t="s">
        <v>2946</v>
      </c>
      <c r="B169" s="301" t="s">
        <v>3123</v>
      </c>
      <c r="C169" s="301">
        <v>168</v>
      </c>
      <c r="D169" s="84">
        <v>43650</v>
      </c>
      <c r="E169" s="302">
        <v>43525</v>
      </c>
      <c r="F169" s="83" t="s">
        <v>3095</v>
      </c>
      <c r="G169" s="296">
        <v>1</v>
      </c>
    </row>
    <row r="170" spans="1:7">
      <c r="A170" s="301" t="s">
        <v>2947</v>
      </c>
      <c r="B170" s="83" t="s">
        <v>3123</v>
      </c>
      <c r="C170" s="301">
        <v>169</v>
      </c>
      <c r="D170" s="84">
        <v>43650</v>
      </c>
      <c r="E170" s="302">
        <v>40330</v>
      </c>
      <c r="F170" s="83" t="s">
        <v>3096</v>
      </c>
      <c r="G170" s="296">
        <v>1</v>
      </c>
    </row>
    <row r="171" spans="1:7">
      <c r="A171" s="301" t="s">
        <v>3109</v>
      </c>
      <c r="B171" s="83" t="s">
        <v>3123</v>
      </c>
      <c r="C171" s="83">
        <v>170</v>
      </c>
      <c r="D171" s="84">
        <v>43313</v>
      </c>
      <c r="E171" s="84">
        <v>43665</v>
      </c>
      <c r="F171" s="83" t="s">
        <v>3361</v>
      </c>
      <c r="G171" s="296">
        <v>1</v>
      </c>
    </row>
    <row r="172" spans="1:7">
      <c r="A172" s="301" t="s">
        <v>3110</v>
      </c>
      <c r="B172" s="83" t="s">
        <v>3122</v>
      </c>
      <c r="C172" s="83">
        <v>171</v>
      </c>
      <c r="D172" s="84">
        <v>43691</v>
      </c>
      <c r="E172" s="84">
        <v>43539</v>
      </c>
      <c r="F172" s="83" t="s">
        <v>2954</v>
      </c>
      <c r="G172" s="296">
        <v>1</v>
      </c>
    </row>
    <row r="173" spans="1:7">
      <c r="A173" s="301" t="s">
        <v>3111</v>
      </c>
      <c r="B173" s="83" t="s">
        <v>3123</v>
      </c>
      <c r="C173" s="83">
        <v>172</v>
      </c>
      <c r="D173" s="84">
        <v>43691</v>
      </c>
      <c r="E173" s="84">
        <v>43685</v>
      </c>
      <c r="F173" s="83" t="s">
        <v>2956</v>
      </c>
      <c r="G173" s="296">
        <v>1</v>
      </c>
    </row>
    <row r="174" spans="1:7">
      <c r="A174" s="301" t="s">
        <v>3112</v>
      </c>
      <c r="B174" s="83" t="s">
        <v>3122</v>
      </c>
      <c r="C174" s="83">
        <v>173</v>
      </c>
      <c r="D174" s="84">
        <v>43691</v>
      </c>
      <c r="E174" s="84">
        <v>43787</v>
      </c>
      <c r="F174" s="83" t="s">
        <v>2989</v>
      </c>
      <c r="G174" s="296">
        <v>1</v>
      </c>
    </row>
    <row r="175" spans="1:7">
      <c r="A175" s="301" t="s">
        <v>3113</v>
      </c>
      <c r="B175" s="83" t="s">
        <v>3121</v>
      </c>
      <c r="C175" s="301">
        <v>174</v>
      </c>
      <c r="D175" s="84">
        <v>43691</v>
      </c>
      <c r="E175" s="84">
        <v>43542</v>
      </c>
      <c r="F175" s="83" t="s">
        <v>2958</v>
      </c>
      <c r="G175" s="296">
        <v>1</v>
      </c>
    </row>
    <row r="176" spans="1:7">
      <c r="A176" s="301" t="s">
        <v>3114</v>
      </c>
      <c r="B176" s="83" t="s">
        <v>3121</v>
      </c>
      <c r="C176" s="83">
        <v>175</v>
      </c>
      <c r="D176" s="84">
        <v>43691</v>
      </c>
      <c r="E176" s="84">
        <v>43151</v>
      </c>
      <c r="F176" s="83" t="s">
        <v>2960</v>
      </c>
      <c r="G176" s="296">
        <v>1</v>
      </c>
    </row>
    <row r="177" spans="1:7">
      <c r="A177" s="301" t="s">
        <v>3115</v>
      </c>
      <c r="B177" s="83" t="s">
        <v>3122</v>
      </c>
      <c r="C177" s="83">
        <v>176</v>
      </c>
      <c r="D177" s="84">
        <v>43691</v>
      </c>
      <c r="E177" s="84">
        <v>43573</v>
      </c>
      <c r="F177" s="83" t="s">
        <v>2962</v>
      </c>
      <c r="G177" s="296">
        <v>1</v>
      </c>
    </row>
    <row r="178" spans="1:7">
      <c r="A178" s="301" t="s">
        <v>3116</v>
      </c>
      <c r="B178" s="83" t="s">
        <v>3121</v>
      </c>
      <c r="C178" s="83">
        <v>177</v>
      </c>
      <c r="D178" s="84">
        <v>43691</v>
      </c>
      <c r="E178" s="84">
        <v>43570</v>
      </c>
      <c r="F178" s="83" t="s">
        <v>2964</v>
      </c>
      <c r="G178" s="296">
        <v>1</v>
      </c>
    </row>
    <row r="179" spans="1:7">
      <c r="A179" s="301" t="s">
        <v>3117</v>
      </c>
      <c r="B179" s="83" t="s">
        <v>3122</v>
      </c>
      <c r="C179" s="301">
        <v>178</v>
      </c>
      <c r="D179" s="84">
        <v>43691</v>
      </c>
      <c r="E179" s="84">
        <v>43515</v>
      </c>
      <c r="F179" s="83" t="s">
        <v>2967</v>
      </c>
      <c r="G179" s="296">
        <v>1</v>
      </c>
    </row>
    <row r="180" spans="1:7">
      <c r="A180" s="301" t="s">
        <v>3118</v>
      </c>
      <c r="B180" s="83" t="s">
        <v>3122</v>
      </c>
      <c r="C180" s="83">
        <v>179</v>
      </c>
      <c r="D180" s="84">
        <v>43697</v>
      </c>
      <c r="E180" s="84">
        <v>43635</v>
      </c>
      <c r="F180" s="83" t="s">
        <v>2969</v>
      </c>
      <c r="G180" s="296">
        <v>1</v>
      </c>
    </row>
    <row r="181" spans="1:7">
      <c r="A181" s="301" t="s">
        <v>3119</v>
      </c>
      <c r="B181" s="83" t="s">
        <v>3123</v>
      </c>
      <c r="C181" s="83">
        <v>180</v>
      </c>
      <c r="D181" s="84">
        <v>43697</v>
      </c>
      <c r="E181" s="84">
        <v>43696</v>
      </c>
      <c r="F181" s="83" t="s">
        <v>2972</v>
      </c>
      <c r="G181" s="296">
        <v>1</v>
      </c>
    </row>
    <row r="182" spans="1:7">
      <c r="A182" s="83" t="s">
        <v>3371</v>
      </c>
      <c r="B182" s="83" t="s">
        <v>3122</v>
      </c>
      <c r="C182" s="83">
        <v>181</v>
      </c>
      <c r="D182" s="84">
        <v>43697</v>
      </c>
      <c r="E182" s="84">
        <v>43665</v>
      </c>
      <c r="F182" s="83" t="s">
        <v>2974</v>
      </c>
      <c r="G182" s="296">
        <v>1</v>
      </c>
    </row>
    <row r="183" spans="1:7">
      <c r="A183" s="83" t="s">
        <v>3610</v>
      </c>
      <c r="B183" s="83" t="s">
        <v>3124</v>
      </c>
      <c r="C183" s="83">
        <v>182</v>
      </c>
      <c r="D183" s="84">
        <v>43776</v>
      </c>
      <c r="E183" s="84">
        <v>43556</v>
      </c>
      <c r="F183" s="83" t="s">
        <v>3592</v>
      </c>
      <c r="G183" s="296">
        <v>1</v>
      </c>
    </row>
    <row r="184" spans="1:7">
      <c r="A184" s="301" t="s">
        <v>1296</v>
      </c>
      <c r="B184" s="301" t="s">
        <v>3121</v>
      </c>
      <c r="C184" s="83">
        <v>183</v>
      </c>
      <c r="D184" s="83" t="s">
        <v>291</v>
      </c>
      <c r="E184" s="84">
        <v>41549</v>
      </c>
      <c r="F184" s="83" t="s">
        <v>1277</v>
      </c>
      <c r="G184" s="296">
        <v>1</v>
      </c>
    </row>
    <row r="185" spans="1:7">
      <c r="A185" s="301" t="s">
        <v>1298</v>
      </c>
      <c r="B185" s="83" t="s">
        <v>3121</v>
      </c>
      <c r="C185" s="83">
        <v>184</v>
      </c>
      <c r="D185" s="83" t="s">
        <v>291</v>
      </c>
      <c r="E185" s="84">
        <v>41922</v>
      </c>
      <c r="F185" s="83" t="s">
        <v>1283</v>
      </c>
      <c r="G185" s="296">
        <v>1</v>
      </c>
    </row>
    <row r="186" spans="1:7">
      <c r="A186" s="301" t="s">
        <v>1299</v>
      </c>
      <c r="B186" s="83" t="s">
        <v>3121</v>
      </c>
      <c r="C186" s="83">
        <v>185</v>
      </c>
      <c r="D186" s="83" t="s">
        <v>291</v>
      </c>
      <c r="E186" s="84">
        <v>42286</v>
      </c>
      <c r="F186" s="83" t="s">
        <v>1286</v>
      </c>
      <c r="G186" s="296">
        <v>1</v>
      </c>
    </row>
    <row r="187" spans="1:7">
      <c r="A187" s="301" t="s">
        <v>1300</v>
      </c>
      <c r="B187" s="83" t="s">
        <v>3121</v>
      </c>
      <c r="C187" s="83">
        <v>186</v>
      </c>
      <c r="D187" s="83" t="s">
        <v>291</v>
      </c>
      <c r="E187" s="84">
        <v>42642</v>
      </c>
      <c r="F187" s="83" t="s">
        <v>1288</v>
      </c>
      <c r="G187" s="296">
        <v>1</v>
      </c>
    </row>
    <row r="188" spans="1:7">
      <c r="A188" s="301" t="s">
        <v>1301</v>
      </c>
      <c r="B188" s="83" t="s">
        <v>3121</v>
      </c>
      <c r="C188" s="83">
        <v>187</v>
      </c>
      <c r="D188" s="83" t="s">
        <v>291</v>
      </c>
      <c r="E188" s="84">
        <v>43013</v>
      </c>
      <c r="F188" s="83" t="s">
        <v>1290</v>
      </c>
      <c r="G188" s="296">
        <v>1</v>
      </c>
    </row>
    <row r="189" spans="1:7">
      <c r="A189" s="301" t="s">
        <v>2780</v>
      </c>
      <c r="B189" s="83" t="s">
        <v>3121</v>
      </c>
      <c r="C189" s="83">
        <v>188</v>
      </c>
      <c r="D189" s="83" t="s">
        <v>291</v>
      </c>
      <c r="E189" s="84">
        <v>43378</v>
      </c>
      <c r="F189" s="83" t="s">
        <v>2781</v>
      </c>
      <c r="G189" s="296">
        <v>1</v>
      </c>
    </row>
    <row r="190" spans="1:7">
      <c r="A190" s="83" t="s">
        <v>3582</v>
      </c>
      <c r="B190" s="83" t="s">
        <v>3121</v>
      </c>
      <c r="C190" s="83">
        <v>189</v>
      </c>
      <c r="D190" s="84">
        <v>43776</v>
      </c>
      <c r="E190" s="84">
        <v>43750</v>
      </c>
      <c r="F190" s="83" t="s">
        <v>3584</v>
      </c>
      <c r="G190" s="296">
        <v>1</v>
      </c>
    </row>
    <row r="191" spans="1:7">
      <c r="A191" s="301" t="s">
        <v>1738</v>
      </c>
      <c r="B191" s="83" t="s">
        <v>3121</v>
      </c>
      <c r="C191" s="83">
        <v>190</v>
      </c>
      <c r="D191" s="83" t="s">
        <v>291</v>
      </c>
      <c r="E191" s="84">
        <v>42638</v>
      </c>
      <c r="F191" s="83" t="s">
        <v>1734</v>
      </c>
      <c r="G191" s="296">
        <v>1</v>
      </c>
    </row>
    <row r="192" spans="1:7">
      <c r="A192" s="301" t="s">
        <v>1317</v>
      </c>
      <c r="B192" s="301" t="s">
        <v>3124</v>
      </c>
      <c r="C192" s="83">
        <v>191</v>
      </c>
      <c r="D192" s="83" t="s">
        <v>291</v>
      </c>
      <c r="E192" s="84">
        <v>38073</v>
      </c>
      <c r="F192" s="83" t="s">
        <v>325</v>
      </c>
      <c r="G192" s="296">
        <v>1</v>
      </c>
    </row>
    <row r="193" spans="1:7">
      <c r="A193" s="301" t="s">
        <v>1315</v>
      </c>
      <c r="B193" s="83" t="s">
        <v>3124</v>
      </c>
      <c r="C193" s="83">
        <v>192</v>
      </c>
      <c r="D193" s="83" t="s">
        <v>291</v>
      </c>
      <c r="E193" s="84">
        <v>38433</v>
      </c>
      <c r="F193" s="83" t="s">
        <v>325</v>
      </c>
      <c r="G193" s="296">
        <v>1</v>
      </c>
    </row>
    <row r="194" spans="1:7">
      <c r="A194" s="301" t="s">
        <v>1319</v>
      </c>
      <c r="B194" s="83" t="s">
        <v>3124</v>
      </c>
      <c r="C194" s="83">
        <v>193</v>
      </c>
      <c r="D194" s="83" t="s">
        <v>291</v>
      </c>
      <c r="E194" s="84">
        <v>38788</v>
      </c>
      <c r="F194" s="83" t="s">
        <v>325</v>
      </c>
      <c r="G194" s="296">
        <v>1</v>
      </c>
    </row>
    <row r="195" spans="1:7">
      <c r="A195" s="301" t="s">
        <v>1309</v>
      </c>
      <c r="B195" s="83" t="s">
        <v>3124</v>
      </c>
      <c r="C195" s="83">
        <v>194</v>
      </c>
      <c r="D195" s="83" t="s">
        <v>291</v>
      </c>
      <c r="E195" s="84">
        <v>40219</v>
      </c>
      <c r="F195" s="83" t="s">
        <v>325</v>
      </c>
      <c r="G195" s="296">
        <v>1</v>
      </c>
    </row>
    <row r="196" spans="1:7">
      <c r="A196" s="301" t="s">
        <v>1311</v>
      </c>
      <c r="B196" s="83" t="s">
        <v>3124</v>
      </c>
      <c r="C196" s="83">
        <v>195</v>
      </c>
      <c r="D196" s="83" t="s">
        <v>291</v>
      </c>
      <c r="E196" s="84">
        <v>40961</v>
      </c>
      <c r="F196" s="83" t="s">
        <v>325</v>
      </c>
      <c r="G196" s="296">
        <v>1</v>
      </c>
    </row>
    <row r="197" spans="1:7">
      <c r="A197" s="301" t="s">
        <v>1313</v>
      </c>
      <c r="B197" s="83" t="s">
        <v>3124</v>
      </c>
      <c r="C197" s="83">
        <v>196</v>
      </c>
      <c r="D197" s="83" t="s">
        <v>291</v>
      </c>
      <c r="E197" s="84">
        <v>42422</v>
      </c>
      <c r="F197" s="83" t="s">
        <v>325</v>
      </c>
      <c r="G197" s="296">
        <v>1</v>
      </c>
    </row>
    <row r="198" spans="1:7">
      <c r="A198" s="301" t="s">
        <v>1321</v>
      </c>
      <c r="B198" s="83" t="s">
        <v>3124</v>
      </c>
      <c r="C198" s="83">
        <v>197</v>
      </c>
      <c r="D198" s="83" t="s">
        <v>291</v>
      </c>
      <c r="E198" s="84">
        <v>34759</v>
      </c>
      <c r="F198" s="83" t="s">
        <v>1270</v>
      </c>
      <c r="G198" s="296">
        <v>1</v>
      </c>
    </row>
    <row r="199" spans="1:7">
      <c r="A199" s="301" t="s">
        <v>1323</v>
      </c>
      <c r="B199" s="83" t="s">
        <v>3124</v>
      </c>
      <c r="C199" s="83">
        <v>198</v>
      </c>
      <c r="D199" s="83" t="s">
        <v>291</v>
      </c>
      <c r="E199" s="84">
        <v>35400</v>
      </c>
      <c r="F199" s="83" t="s">
        <v>1270</v>
      </c>
      <c r="G199" s="296">
        <v>1</v>
      </c>
    </row>
    <row r="200" spans="1:7">
      <c r="A200" s="301" t="s">
        <v>1325</v>
      </c>
      <c r="B200" s="301" t="s">
        <v>3121</v>
      </c>
      <c r="C200" s="83">
        <v>199</v>
      </c>
      <c r="D200" s="84">
        <v>1000</v>
      </c>
      <c r="E200" s="84">
        <v>35582</v>
      </c>
      <c r="F200" s="83" t="s">
        <v>1667</v>
      </c>
      <c r="G200" s="296">
        <v>1</v>
      </c>
    </row>
    <row r="201" spans="1:7">
      <c r="A201" s="301" t="s">
        <v>1827</v>
      </c>
      <c r="B201" s="301" t="s">
        <v>3124</v>
      </c>
      <c r="C201" s="83">
        <v>200</v>
      </c>
      <c r="D201" s="83" t="s">
        <v>291</v>
      </c>
      <c r="E201" s="84">
        <v>42155</v>
      </c>
      <c r="F201" s="83" t="s">
        <v>1828</v>
      </c>
      <c r="G201" s="296">
        <v>1</v>
      </c>
    </row>
    <row r="202" spans="1:7">
      <c r="A202" s="83" t="s">
        <v>3611</v>
      </c>
      <c r="B202" s="83" t="s">
        <v>3124</v>
      </c>
      <c r="C202" s="83">
        <v>201</v>
      </c>
      <c r="D202" s="84">
        <v>43741</v>
      </c>
      <c r="E202" s="84">
        <v>43039</v>
      </c>
      <c r="F202" s="83" t="s">
        <v>3612</v>
      </c>
      <c r="G202" s="296">
        <v>1</v>
      </c>
    </row>
    <row r="203" spans="1:7">
      <c r="A203" s="301" t="s">
        <v>1455</v>
      </c>
      <c r="B203" s="301" t="s">
        <v>3121</v>
      </c>
      <c r="C203" s="83">
        <v>202</v>
      </c>
      <c r="D203" s="83" t="s">
        <v>291</v>
      </c>
      <c r="E203" s="84">
        <v>39387</v>
      </c>
      <c r="F203" s="83" t="s">
        <v>335</v>
      </c>
      <c r="G203" s="296">
        <v>1</v>
      </c>
    </row>
    <row r="204" spans="1:7">
      <c r="A204" s="301" t="s">
        <v>1457</v>
      </c>
      <c r="B204" s="83" t="s">
        <v>3121</v>
      </c>
      <c r="C204" s="83">
        <v>203</v>
      </c>
      <c r="D204" s="83" t="s">
        <v>291</v>
      </c>
      <c r="E204" s="84">
        <v>39465</v>
      </c>
      <c r="F204" s="83" t="s">
        <v>338</v>
      </c>
      <c r="G204" s="296">
        <v>1</v>
      </c>
    </row>
    <row r="205" spans="1:7">
      <c r="A205" s="301" t="s">
        <v>1459</v>
      </c>
      <c r="B205" s="83" t="s">
        <v>3121</v>
      </c>
      <c r="C205" s="83">
        <v>204</v>
      </c>
      <c r="D205" s="83" t="s">
        <v>291</v>
      </c>
      <c r="E205" s="84">
        <v>39514</v>
      </c>
      <c r="F205" s="83" t="s">
        <v>339</v>
      </c>
      <c r="G205" s="296">
        <v>1</v>
      </c>
    </row>
    <row r="206" spans="1:7">
      <c r="A206" s="301" t="s">
        <v>1730</v>
      </c>
      <c r="B206" s="301" t="s">
        <v>3122</v>
      </c>
      <c r="C206" s="83">
        <v>205</v>
      </c>
      <c r="D206" s="83" t="s">
        <v>291</v>
      </c>
      <c r="E206" s="84">
        <v>42309</v>
      </c>
      <c r="F206" s="83" t="s">
        <v>1727</v>
      </c>
      <c r="G206" s="296">
        <v>1</v>
      </c>
    </row>
    <row r="207" spans="1:7">
      <c r="A207" s="301" t="s">
        <v>1732</v>
      </c>
      <c r="B207" s="301" t="s">
        <v>3124</v>
      </c>
      <c r="C207" s="83">
        <v>206</v>
      </c>
      <c r="D207" s="83" t="s">
        <v>291</v>
      </c>
      <c r="E207" s="84">
        <v>36312</v>
      </c>
      <c r="F207" s="83" t="s">
        <v>1777</v>
      </c>
      <c r="G207" s="296">
        <v>1</v>
      </c>
    </row>
    <row r="208" spans="1:7">
      <c r="A208" s="83" t="s">
        <v>3613</v>
      </c>
      <c r="B208" s="83" t="s">
        <v>3121</v>
      </c>
      <c r="C208" s="83">
        <v>207</v>
      </c>
      <c r="D208" s="83" t="s">
        <v>291</v>
      </c>
      <c r="E208" s="84">
        <v>40603</v>
      </c>
      <c r="F208" s="83" t="s">
        <v>293</v>
      </c>
      <c r="G208" s="296">
        <v>1</v>
      </c>
    </row>
    <row r="209" spans="1:7">
      <c r="A209" s="83" t="s">
        <v>3614</v>
      </c>
      <c r="B209" s="83" t="s">
        <v>3121</v>
      </c>
      <c r="C209" s="83">
        <v>208</v>
      </c>
      <c r="D209" s="84">
        <v>43776</v>
      </c>
      <c r="E209" s="83" t="s">
        <v>291</v>
      </c>
      <c r="F209" s="83" t="s">
        <v>3603</v>
      </c>
      <c r="G209" s="296">
        <v>1</v>
      </c>
    </row>
    <row r="210" spans="1:7">
      <c r="A210" s="83" t="s">
        <v>3615</v>
      </c>
      <c r="B210" s="83" t="s">
        <v>3121</v>
      </c>
      <c r="C210" s="83">
        <v>209</v>
      </c>
      <c r="D210" s="84">
        <v>43776</v>
      </c>
      <c r="E210" s="83" t="s">
        <v>291</v>
      </c>
      <c r="F210" s="83" t="s">
        <v>3604</v>
      </c>
      <c r="G210" s="296">
        <v>1</v>
      </c>
    </row>
    <row r="211" spans="1:7">
      <c r="A211" s="83" t="s">
        <v>3616</v>
      </c>
      <c r="B211" s="83" t="s">
        <v>3121</v>
      </c>
      <c r="C211" s="83">
        <v>210</v>
      </c>
      <c r="D211" s="84">
        <v>43776</v>
      </c>
      <c r="E211" s="83" t="s">
        <v>291</v>
      </c>
      <c r="F211" s="83" t="s">
        <v>3605</v>
      </c>
      <c r="G211" s="296">
        <v>1</v>
      </c>
    </row>
    <row r="212" spans="1:7">
      <c r="A212" s="301" t="s">
        <v>2308</v>
      </c>
      <c r="B212" s="301" t="s">
        <v>3121</v>
      </c>
      <c r="C212" s="83">
        <v>211</v>
      </c>
      <c r="D212" s="83" t="s">
        <v>291</v>
      </c>
      <c r="E212" s="83" t="s">
        <v>291</v>
      </c>
      <c r="F212" s="83" t="s">
        <v>2332</v>
      </c>
      <c r="G212" s="296">
        <v>1</v>
      </c>
    </row>
    <row r="213" spans="1:7">
      <c r="A213" s="301" t="s">
        <v>291</v>
      </c>
      <c r="B213" s="301" t="s">
        <v>1604</v>
      </c>
      <c r="C213" s="301" t="s">
        <v>1604</v>
      </c>
      <c r="D213" s="83" t="s">
        <v>291</v>
      </c>
      <c r="E213" s="83" t="s">
        <v>291</v>
      </c>
      <c r="F213" s="83" t="s">
        <v>291</v>
      </c>
      <c r="G213" s="296"/>
    </row>
    <row r="214" spans="1:7">
      <c r="A214" s="85" t="s">
        <v>386</v>
      </c>
      <c r="B214" s="90"/>
      <c r="C214" s="90"/>
      <c r="D214" s="90"/>
      <c r="E214" s="90"/>
      <c r="F214" s="90"/>
      <c r="G214" s="297">
        <v>210</v>
      </c>
    </row>
  </sheetData>
  <phoneticPr fontId="2"/>
  <printOptions horizontalCentered="1"/>
  <pageMargins left="0.55118110236220474" right="0.15748031496062992" top="0.39370078740157483" bottom="0.39370078740157483" header="0.11811023622047245" footer="0.11811023622047245"/>
  <pageSetup paperSize="9" scale="95" orientation="portrait" horizontalDpi="0" verticalDpi="0" r:id="rId2"/>
  <headerFooter alignWithMargins="0">
    <oddHeader>&amp;C&amp;F &amp;A</oddHeader>
    <oddFooter>&amp;C&amp;P/&amp;N&amp;R&amp;D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8511-595A-4166-B6BD-561AC8442284}">
  <dimension ref="A1:G219"/>
  <sheetViews>
    <sheetView workbookViewId="0">
      <pane xSplit="3" ySplit="2" topLeftCell="D198" activePane="bottomRight" state="frozen"/>
      <selection pane="topRight" activeCell="D1" sqref="D1"/>
      <selection pane="bottomLeft" activeCell="A5" sqref="A5"/>
      <selection pane="bottomRight" activeCell="A54" sqref="A54"/>
    </sheetView>
  </sheetViews>
  <sheetFormatPr defaultRowHeight="13.5"/>
  <cols>
    <col min="1" max="1" width="7.375" customWidth="1"/>
    <col min="2" max="2" width="7.875" customWidth="1"/>
    <col min="3" max="3" width="40.625" customWidth="1"/>
    <col min="4" max="4" width="13.75" customWidth="1"/>
    <col min="5" max="5" width="11.5" customWidth="1"/>
    <col min="6" max="6" width="9.75" customWidth="1"/>
    <col min="7" max="7" width="4.625" customWidth="1"/>
  </cols>
  <sheetData>
    <row r="1" spans="1:7">
      <c r="A1" s="80" t="s">
        <v>286</v>
      </c>
      <c r="B1" s="81"/>
      <c r="C1" s="81"/>
      <c r="D1" s="81"/>
      <c r="E1" s="81"/>
      <c r="F1" s="81"/>
      <c r="G1" s="82"/>
    </row>
    <row r="2" spans="1:7">
      <c r="A2" s="80" t="s">
        <v>3142</v>
      </c>
      <c r="B2" s="80" t="s">
        <v>287</v>
      </c>
      <c r="C2" s="80" t="s">
        <v>3160</v>
      </c>
      <c r="D2" s="80" t="s">
        <v>3161</v>
      </c>
      <c r="E2" s="80" t="s">
        <v>3159</v>
      </c>
      <c r="F2" s="80" t="s">
        <v>3148</v>
      </c>
      <c r="G2" s="82" t="s">
        <v>1233</v>
      </c>
    </row>
    <row r="3" spans="1:7">
      <c r="A3" s="83" t="s">
        <v>3123</v>
      </c>
      <c r="B3" s="301" t="s">
        <v>1725</v>
      </c>
      <c r="C3" s="83" t="s">
        <v>1717</v>
      </c>
      <c r="D3" s="83" t="s">
        <v>3162</v>
      </c>
      <c r="E3" s="83" t="s">
        <v>1604</v>
      </c>
      <c r="F3" s="83"/>
      <c r="G3" s="296">
        <v>1</v>
      </c>
    </row>
    <row r="4" spans="1:7">
      <c r="A4" s="91"/>
      <c r="B4" s="301" t="s">
        <v>1677</v>
      </c>
      <c r="C4" s="83" t="s">
        <v>1672</v>
      </c>
      <c r="D4" s="83" t="s">
        <v>3163</v>
      </c>
      <c r="E4" s="83" t="s">
        <v>1604</v>
      </c>
      <c r="F4" s="83"/>
      <c r="G4" s="296">
        <v>1</v>
      </c>
    </row>
    <row r="5" spans="1:7">
      <c r="A5" s="91"/>
      <c r="B5" s="301" t="s">
        <v>181</v>
      </c>
      <c r="C5" s="83" t="s">
        <v>333</v>
      </c>
      <c r="D5" s="83" t="s">
        <v>3164</v>
      </c>
      <c r="E5" s="83" t="s">
        <v>1604</v>
      </c>
      <c r="F5" s="83" t="s">
        <v>3149</v>
      </c>
      <c r="G5" s="296">
        <v>1</v>
      </c>
    </row>
    <row r="6" spans="1:7">
      <c r="A6" s="91"/>
      <c r="B6" s="301" t="s">
        <v>1000</v>
      </c>
      <c r="C6" s="83" t="s">
        <v>341</v>
      </c>
      <c r="D6" s="83" t="s">
        <v>3165</v>
      </c>
      <c r="E6" s="83" t="s">
        <v>1604</v>
      </c>
      <c r="F6" s="83"/>
      <c r="G6" s="296">
        <v>1</v>
      </c>
    </row>
    <row r="7" spans="1:7">
      <c r="A7" s="91"/>
      <c r="B7" s="301" t="s">
        <v>273</v>
      </c>
      <c r="C7" s="83" t="s">
        <v>342</v>
      </c>
      <c r="D7" s="83" t="s">
        <v>3166</v>
      </c>
      <c r="E7" s="83" t="s">
        <v>1604</v>
      </c>
      <c r="F7" s="83"/>
      <c r="G7" s="296">
        <v>1</v>
      </c>
    </row>
    <row r="8" spans="1:7">
      <c r="A8" s="91"/>
      <c r="B8" s="301" t="s">
        <v>279</v>
      </c>
      <c r="C8" s="83" t="s">
        <v>350</v>
      </c>
      <c r="D8" s="83" t="s">
        <v>3167</v>
      </c>
      <c r="E8" s="83" t="s">
        <v>1604</v>
      </c>
      <c r="F8" s="83"/>
      <c r="G8" s="296">
        <v>1</v>
      </c>
    </row>
    <row r="9" spans="1:7">
      <c r="A9" s="91"/>
      <c r="B9" s="301" t="s">
        <v>189</v>
      </c>
      <c r="C9" s="83" t="s">
        <v>353</v>
      </c>
      <c r="D9" s="83" t="s">
        <v>3168</v>
      </c>
      <c r="E9" s="83" t="s">
        <v>1604</v>
      </c>
      <c r="F9" s="83"/>
      <c r="G9" s="296">
        <v>1</v>
      </c>
    </row>
    <row r="10" spans="1:7">
      <c r="A10" s="91"/>
      <c r="B10" s="301" t="s">
        <v>191</v>
      </c>
      <c r="C10" s="83" t="s">
        <v>354</v>
      </c>
      <c r="D10" s="83" t="s">
        <v>3169</v>
      </c>
      <c r="E10" s="83" t="s">
        <v>1604</v>
      </c>
      <c r="F10" s="83"/>
      <c r="G10" s="296">
        <v>1</v>
      </c>
    </row>
    <row r="11" spans="1:7">
      <c r="A11" s="91"/>
      <c r="B11" s="301" t="s">
        <v>193</v>
      </c>
      <c r="C11" s="83" t="s">
        <v>355</v>
      </c>
      <c r="D11" s="83" t="s">
        <v>3170</v>
      </c>
      <c r="E11" s="83" t="s">
        <v>1604</v>
      </c>
      <c r="F11" s="83"/>
      <c r="G11" s="296">
        <v>1</v>
      </c>
    </row>
    <row r="12" spans="1:7">
      <c r="A12" s="91"/>
      <c r="B12" s="301" t="s">
        <v>1821</v>
      </c>
      <c r="C12" s="83" t="s">
        <v>1822</v>
      </c>
      <c r="D12" s="83" t="s">
        <v>3170</v>
      </c>
      <c r="E12" s="83" t="s">
        <v>1604</v>
      </c>
      <c r="F12" s="83"/>
      <c r="G12" s="296">
        <v>1</v>
      </c>
    </row>
    <row r="13" spans="1:7">
      <c r="A13" s="91"/>
      <c r="B13" s="301" t="s">
        <v>206</v>
      </c>
      <c r="C13" s="83" t="s">
        <v>366</v>
      </c>
      <c r="D13" s="83" t="s">
        <v>3171</v>
      </c>
      <c r="E13" s="83" t="s">
        <v>1604</v>
      </c>
      <c r="F13" s="83"/>
      <c r="G13" s="296">
        <v>1</v>
      </c>
    </row>
    <row r="14" spans="1:7">
      <c r="A14" s="91"/>
      <c r="B14" s="301" t="s">
        <v>208</v>
      </c>
      <c r="C14" s="83" t="s">
        <v>370</v>
      </c>
      <c r="D14" s="83" t="s">
        <v>3172</v>
      </c>
      <c r="E14" s="83" t="s">
        <v>1604</v>
      </c>
      <c r="F14" s="83"/>
      <c r="G14" s="296">
        <v>1</v>
      </c>
    </row>
    <row r="15" spans="1:7">
      <c r="A15" s="91"/>
      <c r="B15" s="301" t="s">
        <v>234</v>
      </c>
      <c r="C15" s="83" t="s">
        <v>368</v>
      </c>
      <c r="D15" s="83" t="s">
        <v>3173</v>
      </c>
      <c r="E15" s="84">
        <v>43741</v>
      </c>
      <c r="F15" s="83" t="s">
        <v>1107</v>
      </c>
      <c r="G15" s="296">
        <v>1</v>
      </c>
    </row>
    <row r="16" spans="1:7">
      <c r="A16" s="91"/>
      <c r="B16" s="301" t="s">
        <v>236</v>
      </c>
      <c r="C16" s="83" t="s">
        <v>369</v>
      </c>
      <c r="D16" s="83" t="s">
        <v>3174</v>
      </c>
      <c r="E16" s="84">
        <v>43076</v>
      </c>
      <c r="F16" s="83" t="s">
        <v>1048</v>
      </c>
      <c r="G16" s="296">
        <v>1</v>
      </c>
    </row>
    <row r="17" spans="1:7">
      <c r="A17" s="91"/>
      <c r="B17" s="301" t="s">
        <v>238</v>
      </c>
      <c r="C17" s="83" t="s">
        <v>360</v>
      </c>
      <c r="D17" s="83" t="s">
        <v>3175</v>
      </c>
      <c r="E17" s="84">
        <v>43237</v>
      </c>
      <c r="F17" s="83" t="s">
        <v>777</v>
      </c>
      <c r="G17" s="296">
        <v>1</v>
      </c>
    </row>
    <row r="18" spans="1:7">
      <c r="A18" s="91"/>
      <c r="B18" s="301" t="s">
        <v>239</v>
      </c>
      <c r="C18" s="83" t="s">
        <v>371</v>
      </c>
      <c r="D18" s="83" t="s">
        <v>3176</v>
      </c>
      <c r="E18" s="84">
        <v>42924</v>
      </c>
      <c r="F18" s="83" t="s">
        <v>777</v>
      </c>
      <c r="G18" s="296">
        <v>1</v>
      </c>
    </row>
    <row r="19" spans="1:7">
      <c r="A19" s="91"/>
      <c r="B19" s="301" t="s">
        <v>403</v>
      </c>
      <c r="C19" s="83" t="s">
        <v>374</v>
      </c>
      <c r="D19" s="83" t="s">
        <v>3177</v>
      </c>
      <c r="E19" s="84">
        <v>43559</v>
      </c>
      <c r="F19" s="83" t="s">
        <v>1107</v>
      </c>
      <c r="G19" s="296">
        <v>1</v>
      </c>
    </row>
    <row r="20" spans="1:7">
      <c r="A20" s="91"/>
      <c r="B20" s="301" t="s">
        <v>1692</v>
      </c>
      <c r="C20" s="83" t="s">
        <v>1686</v>
      </c>
      <c r="D20" s="83" t="s">
        <v>3178</v>
      </c>
      <c r="E20" s="83" t="s">
        <v>1604</v>
      </c>
      <c r="F20" s="83"/>
      <c r="G20" s="296">
        <v>1</v>
      </c>
    </row>
    <row r="21" spans="1:7">
      <c r="A21" s="91"/>
      <c r="B21" s="301" t="s">
        <v>1701</v>
      </c>
      <c r="C21" s="83" t="s">
        <v>1694</v>
      </c>
      <c r="D21" s="83" t="s">
        <v>3179</v>
      </c>
      <c r="E21" s="84">
        <v>43314</v>
      </c>
      <c r="F21" s="83" t="s">
        <v>2952</v>
      </c>
      <c r="G21" s="296">
        <v>1</v>
      </c>
    </row>
    <row r="22" spans="1:7">
      <c r="A22" s="91"/>
      <c r="B22" s="301" t="s">
        <v>210</v>
      </c>
      <c r="C22" s="83" t="s">
        <v>378</v>
      </c>
      <c r="D22" s="83" t="s">
        <v>3180</v>
      </c>
      <c r="E22" s="84">
        <v>43041</v>
      </c>
      <c r="F22" s="83" t="s">
        <v>1107</v>
      </c>
      <c r="G22" s="296">
        <v>1</v>
      </c>
    </row>
    <row r="23" spans="1:7">
      <c r="A23" s="91"/>
      <c r="B23" s="301" t="s">
        <v>218</v>
      </c>
      <c r="C23" s="83" t="s">
        <v>383</v>
      </c>
      <c r="D23" s="83" t="s">
        <v>3181</v>
      </c>
      <c r="E23" s="83" t="s">
        <v>1604</v>
      </c>
      <c r="F23" s="83"/>
      <c r="G23" s="296">
        <v>1</v>
      </c>
    </row>
    <row r="24" spans="1:7">
      <c r="A24" s="91"/>
      <c r="B24" s="301" t="s">
        <v>18</v>
      </c>
      <c r="C24" s="83" t="s">
        <v>905</v>
      </c>
      <c r="D24" s="83" t="s">
        <v>3182</v>
      </c>
      <c r="E24" s="83" t="s">
        <v>1604</v>
      </c>
      <c r="F24" s="83" t="s">
        <v>1107</v>
      </c>
      <c r="G24" s="296">
        <v>1</v>
      </c>
    </row>
    <row r="25" spans="1:7">
      <c r="A25" s="91"/>
      <c r="B25" s="301" t="s">
        <v>19</v>
      </c>
      <c r="C25" s="83" t="s">
        <v>906</v>
      </c>
      <c r="D25" s="83" t="s">
        <v>3183</v>
      </c>
      <c r="E25" s="84">
        <v>43076</v>
      </c>
      <c r="F25" s="83" t="s">
        <v>1107</v>
      </c>
      <c r="G25" s="296">
        <v>1</v>
      </c>
    </row>
    <row r="26" spans="1:7">
      <c r="A26" s="91"/>
      <c r="B26" s="301" t="s">
        <v>22</v>
      </c>
      <c r="C26" s="83" t="s">
        <v>908</v>
      </c>
      <c r="D26" s="83" t="s">
        <v>3182</v>
      </c>
      <c r="E26" s="83" t="s">
        <v>1604</v>
      </c>
      <c r="F26" s="83"/>
      <c r="G26" s="296">
        <v>1</v>
      </c>
    </row>
    <row r="27" spans="1:7">
      <c r="A27" s="91"/>
      <c r="B27" s="301" t="s">
        <v>579</v>
      </c>
      <c r="C27" s="83" t="s">
        <v>580</v>
      </c>
      <c r="D27" s="83" t="s">
        <v>3184</v>
      </c>
      <c r="E27" s="84">
        <v>43503</v>
      </c>
      <c r="F27" s="83" t="s">
        <v>3561</v>
      </c>
      <c r="G27" s="296">
        <v>1</v>
      </c>
    </row>
    <row r="28" spans="1:7">
      <c r="A28" s="91"/>
      <c r="B28" s="301" t="s">
        <v>575</v>
      </c>
      <c r="C28" s="83" t="s">
        <v>577</v>
      </c>
      <c r="D28" s="83" t="s">
        <v>3185</v>
      </c>
      <c r="E28" s="83" t="s">
        <v>1604</v>
      </c>
      <c r="F28" s="83" t="s">
        <v>3126</v>
      </c>
      <c r="G28" s="296">
        <v>1</v>
      </c>
    </row>
    <row r="29" spans="1:7">
      <c r="A29" s="91"/>
      <c r="B29" s="301" t="s">
        <v>1215</v>
      </c>
      <c r="C29" s="83" t="s">
        <v>647</v>
      </c>
      <c r="D29" s="83" t="s">
        <v>3186</v>
      </c>
      <c r="E29" s="84">
        <v>43195</v>
      </c>
      <c r="F29" s="83" t="s">
        <v>1107</v>
      </c>
      <c r="G29" s="296">
        <v>1</v>
      </c>
    </row>
    <row r="30" spans="1:7">
      <c r="A30" s="91"/>
      <c r="B30" s="301" t="s">
        <v>2100</v>
      </c>
      <c r="C30" s="83" t="s">
        <v>2101</v>
      </c>
      <c r="D30" s="83" t="s">
        <v>3187</v>
      </c>
      <c r="E30" s="83" t="s">
        <v>1604</v>
      </c>
      <c r="F30" s="83"/>
      <c r="G30" s="296">
        <v>1</v>
      </c>
    </row>
    <row r="31" spans="1:7">
      <c r="A31" s="91"/>
      <c r="B31" s="301" t="s">
        <v>1219</v>
      </c>
      <c r="C31" s="83" t="s">
        <v>1259</v>
      </c>
      <c r="D31" s="83" t="s">
        <v>3164</v>
      </c>
      <c r="E31" s="84">
        <v>43713</v>
      </c>
      <c r="F31" s="83" t="s">
        <v>1048</v>
      </c>
      <c r="G31" s="296">
        <v>1</v>
      </c>
    </row>
    <row r="32" spans="1:7">
      <c r="A32" s="91"/>
      <c r="B32" s="301" t="s">
        <v>1231</v>
      </c>
      <c r="C32" s="83" t="s">
        <v>1175</v>
      </c>
      <c r="D32" s="83" t="s">
        <v>3188</v>
      </c>
      <c r="E32" s="84">
        <v>43160</v>
      </c>
      <c r="F32" s="83" t="s">
        <v>3151</v>
      </c>
      <c r="G32" s="296">
        <v>1</v>
      </c>
    </row>
    <row r="33" spans="1:7">
      <c r="A33" s="91"/>
      <c r="B33" s="301" t="s">
        <v>1823</v>
      </c>
      <c r="C33" s="83" t="s">
        <v>1824</v>
      </c>
      <c r="D33" s="83" t="s">
        <v>3138</v>
      </c>
      <c r="E33" s="83" t="s">
        <v>1604</v>
      </c>
      <c r="F33" s="83"/>
      <c r="G33" s="296">
        <v>1</v>
      </c>
    </row>
    <row r="34" spans="1:7">
      <c r="A34" s="91"/>
      <c r="B34" s="301" t="s">
        <v>1857</v>
      </c>
      <c r="C34" s="83" t="s">
        <v>1859</v>
      </c>
      <c r="D34" s="83" t="s">
        <v>3189</v>
      </c>
      <c r="E34" s="84">
        <v>43741</v>
      </c>
      <c r="F34" s="83" t="s">
        <v>496</v>
      </c>
      <c r="G34" s="296">
        <v>1</v>
      </c>
    </row>
    <row r="35" spans="1:7">
      <c r="A35" s="91"/>
      <c r="B35" s="301" t="s">
        <v>1825</v>
      </c>
      <c r="C35" s="83" t="s">
        <v>3353</v>
      </c>
      <c r="D35" s="83" t="s">
        <v>3189</v>
      </c>
      <c r="E35" s="84">
        <v>43377</v>
      </c>
      <c r="F35" s="83" t="s">
        <v>3152</v>
      </c>
      <c r="G35" s="296">
        <v>1</v>
      </c>
    </row>
    <row r="36" spans="1:7">
      <c r="A36" s="91"/>
      <c r="B36" s="301" t="s">
        <v>2007</v>
      </c>
      <c r="C36" s="83" t="s">
        <v>1908</v>
      </c>
      <c r="D36" s="83" t="s">
        <v>3190</v>
      </c>
      <c r="E36" s="84">
        <v>43503</v>
      </c>
      <c r="F36" s="83" t="s">
        <v>3150</v>
      </c>
      <c r="G36" s="296">
        <v>1</v>
      </c>
    </row>
    <row r="37" spans="1:7">
      <c r="A37" s="91"/>
      <c r="B37" s="301" t="s">
        <v>2010</v>
      </c>
      <c r="C37" s="83" t="s">
        <v>1963</v>
      </c>
      <c r="D37" s="83" t="s">
        <v>3191</v>
      </c>
      <c r="E37" s="83" t="s">
        <v>1604</v>
      </c>
      <c r="F37" s="83"/>
      <c r="G37" s="296">
        <v>1</v>
      </c>
    </row>
    <row r="38" spans="1:7">
      <c r="A38" s="91"/>
      <c r="B38" s="301" t="s">
        <v>2020</v>
      </c>
      <c r="C38" s="83" t="s">
        <v>1941</v>
      </c>
      <c r="D38" s="83" t="s">
        <v>3192</v>
      </c>
      <c r="E38" s="83" t="s">
        <v>1604</v>
      </c>
      <c r="F38" s="83" t="s">
        <v>3135</v>
      </c>
      <c r="G38" s="296">
        <v>1</v>
      </c>
    </row>
    <row r="39" spans="1:7">
      <c r="A39" s="91"/>
      <c r="B39" s="301" t="s">
        <v>2318</v>
      </c>
      <c r="C39" s="83" t="s">
        <v>2319</v>
      </c>
      <c r="D39" s="83" t="s">
        <v>3193</v>
      </c>
      <c r="E39" s="84">
        <v>43503</v>
      </c>
      <c r="F39" s="83" t="s">
        <v>3152</v>
      </c>
      <c r="G39" s="296">
        <v>1</v>
      </c>
    </row>
    <row r="40" spans="1:7">
      <c r="A40" s="91"/>
      <c r="B40" s="301" t="s">
        <v>2320</v>
      </c>
      <c r="C40" s="83" t="s">
        <v>2321</v>
      </c>
      <c r="D40" s="83" t="s">
        <v>3193</v>
      </c>
      <c r="E40" s="84">
        <v>43503</v>
      </c>
      <c r="F40" s="83" t="s">
        <v>3152</v>
      </c>
      <c r="G40" s="296">
        <v>1</v>
      </c>
    </row>
    <row r="41" spans="1:7">
      <c r="A41" s="91"/>
      <c r="B41" s="301" t="s">
        <v>2322</v>
      </c>
      <c r="C41" s="83" t="s">
        <v>2323</v>
      </c>
      <c r="D41" s="83" t="s">
        <v>3129</v>
      </c>
      <c r="E41" s="83" t="s">
        <v>1604</v>
      </c>
      <c r="F41" s="83" t="s">
        <v>3135</v>
      </c>
      <c r="G41" s="296">
        <v>1</v>
      </c>
    </row>
    <row r="42" spans="1:7">
      <c r="A42" s="91"/>
      <c r="B42" s="301" t="s">
        <v>2324</v>
      </c>
      <c r="C42" s="83" t="s">
        <v>2325</v>
      </c>
      <c r="D42" s="83" t="s">
        <v>3194</v>
      </c>
      <c r="E42" s="83" t="s">
        <v>1604</v>
      </c>
      <c r="F42" s="83"/>
      <c r="G42" s="296">
        <v>1</v>
      </c>
    </row>
    <row r="43" spans="1:7">
      <c r="A43" s="91"/>
      <c r="B43" s="301" t="s">
        <v>2326</v>
      </c>
      <c r="C43" s="83" t="s">
        <v>2327</v>
      </c>
      <c r="D43" s="83" t="s">
        <v>3195</v>
      </c>
      <c r="E43" s="83" t="s">
        <v>1604</v>
      </c>
      <c r="F43" s="83" t="s">
        <v>3139</v>
      </c>
      <c r="G43" s="296">
        <v>1</v>
      </c>
    </row>
    <row r="44" spans="1:7">
      <c r="A44" s="91"/>
      <c r="B44" s="301" t="s">
        <v>2806</v>
      </c>
      <c r="C44" s="83" t="s">
        <v>2807</v>
      </c>
      <c r="D44" s="83" t="s">
        <v>3178</v>
      </c>
      <c r="E44" s="83" t="s">
        <v>1604</v>
      </c>
      <c r="F44" s="83"/>
      <c r="G44" s="296">
        <v>1</v>
      </c>
    </row>
    <row r="45" spans="1:7">
      <c r="A45" s="91"/>
      <c r="B45" s="301" t="s">
        <v>2938</v>
      </c>
      <c r="C45" s="83" t="s">
        <v>3088</v>
      </c>
      <c r="D45" s="83" t="s">
        <v>3196</v>
      </c>
      <c r="E45" s="81"/>
      <c r="F45" s="81"/>
      <c r="G45" s="296">
        <v>1</v>
      </c>
    </row>
    <row r="46" spans="1:7">
      <c r="A46" s="91"/>
      <c r="B46" s="301" t="s">
        <v>2940</v>
      </c>
      <c r="C46" s="83" t="s">
        <v>3090</v>
      </c>
      <c r="D46" s="83" t="s">
        <v>3129</v>
      </c>
      <c r="E46" s="83" t="s">
        <v>1604</v>
      </c>
      <c r="F46" s="83" t="s">
        <v>3153</v>
      </c>
      <c r="G46" s="296">
        <v>1</v>
      </c>
    </row>
    <row r="47" spans="1:7">
      <c r="A47" s="91"/>
      <c r="B47" s="301" t="s">
        <v>2942</v>
      </c>
      <c r="C47" s="83" t="s">
        <v>3091</v>
      </c>
      <c r="D47" s="83" t="s">
        <v>3197</v>
      </c>
      <c r="E47" s="83" t="s">
        <v>1604</v>
      </c>
      <c r="F47" s="83" t="s">
        <v>292</v>
      </c>
      <c r="G47" s="296">
        <v>1</v>
      </c>
    </row>
    <row r="48" spans="1:7">
      <c r="A48" s="91"/>
      <c r="B48" s="301" t="s">
        <v>2946</v>
      </c>
      <c r="C48" s="83" t="s">
        <v>3095</v>
      </c>
      <c r="D48" s="83" t="s">
        <v>3198</v>
      </c>
      <c r="E48" s="83" t="s">
        <v>1604</v>
      </c>
      <c r="F48" s="83"/>
      <c r="G48" s="296">
        <v>1</v>
      </c>
    </row>
    <row r="49" spans="1:7">
      <c r="A49" s="91"/>
      <c r="B49" s="301" t="s">
        <v>2947</v>
      </c>
      <c r="C49" s="83" t="s">
        <v>3096</v>
      </c>
      <c r="D49" s="83" t="s">
        <v>3199</v>
      </c>
      <c r="E49" s="84">
        <v>43741</v>
      </c>
      <c r="F49" s="83" t="s">
        <v>2952</v>
      </c>
      <c r="G49" s="296">
        <v>1</v>
      </c>
    </row>
    <row r="50" spans="1:7">
      <c r="A50" s="91"/>
      <c r="B50" s="301" t="s">
        <v>3109</v>
      </c>
      <c r="C50" s="83" t="s">
        <v>3361</v>
      </c>
      <c r="D50" s="83" t="s">
        <v>3138</v>
      </c>
      <c r="E50" s="84">
        <v>43713</v>
      </c>
      <c r="F50" s="83" t="s">
        <v>2824</v>
      </c>
      <c r="G50" s="296">
        <v>1</v>
      </c>
    </row>
    <row r="51" spans="1:7">
      <c r="A51" s="91"/>
      <c r="B51" s="301" t="s">
        <v>3111</v>
      </c>
      <c r="C51" s="83" t="s">
        <v>2956</v>
      </c>
      <c r="D51" s="83" t="s">
        <v>3200</v>
      </c>
      <c r="E51" s="83" t="s">
        <v>1604</v>
      </c>
      <c r="F51" s="83" t="s">
        <v>3135</v>
      </c>
      <c r="G51" s="296">
        <v>1</v>
      </c>
    </row>
    <row r="52" spans="1:7">
      <c r="A52" s="91"/>
      <c r="B52" s="301" t="s">
        <v>3119</v>
      </c>
      <c r="C52" s="83" t="s">
        <v>2972</v>
      </c>
      <c r="D52" s="83" t="s">
        <v>3201</v>
      </c>
      <c r="E52" s="83" t="s">
        <v>1604</v>
      </c>
      <c r="F52" s="83" t="s">
        <v>3562</v>
      </c>
      <c r="G52" s="296">
        <v>1</v>
      </c>
    </row>
    <row r="53" spans="1:7">
      <c r="A53" s="83" t="s">
        <v>3143</v>
      </c>
      <c r="B53" s="81"/>
      <c r="C53" s="81"/>
      <c r="D53" s="81"/>
      <c r="E53" s="81"/>
      <c r="F53" s="81"/>
      <c r="G53" s="296">
        <v>50</v>
      </c>
    </row>
    <row r="54" spans="1:7">
      <c r="A54" s="83" t="s">
        <v>3122</v>
      </c>
      <c r="B54" s="301" t="s">
        <v>296</v>
      </c>
      <c r="C54" s="83" t="s">
        <v>297</v>
      </c>
      <c r="D54" s="83" t="s">
        <v>3202</v>
      </c>
      <c r="E54" s="83" t="s">
        <v>1604</v>
      </c>
      <c r="F54" s="83"/>
      <c r="G54" s="296">
        <v>1</v>
      </c>
    </row>
    <row r="55" spans="1:7">
      <c r="A55" s="91"/>
      <c r="B55" s="301" t="s">
        <v>989</v>
      </c>
      <c r="C55" s="83" t="s">
        <v>299</v>
      </c>
      <c r="D55" s="83" t="s">
        <v>3203</v>
      </c>
      <c r="E55" s="83" t="s">
        <v>1604</v>
      </c>
      <c r="F55" s="83"/>
      <c r="G55" s="296">
        <v>1</v>
      </c>
    </row>
    <row r="56" spans="1:7">
      <c r="A56" s="91"/>
      <c r="B56" s="301" t="s">
        <v>992</v>
      </c>
      <c r="C56" s="83" t="s">
        <v>301</v>
      </c>
      <c r="D56" s="83" t="s">
        <v>3204</v>
      </c>
      <c r="E56" s="83" t="s">
        <v>1604</v>
      </c>
      <c r="F56" s="83"/>
      <c r="G56" s="296">
        <v>1</v>
      </c>
    </row>
    <row r="57" spans="1:7">
      <c r="A57" s="91"/>
      <c r="B57" s="301" t="s">
        <v>993</v>
      </c>
      <c r="C57" s="83" t="s">
        <v>302</v>
      </c>
      <c r="D57" s="83" t="s">
        <v>3205</v>
      </c>
      <c r="E57" s="83" t="s">
        <v>1604</v>
      </c>
      <c r="F57" s="83"/>
      <c r="G57" s="296">
        <v>1</v>
      </c>
    </row>
    <row r="58" spans="1:7">
      <c r="A58" s="91"/>
      <c r="B58" s="301" t="s">
        <v>251</v>
      </c>
      <c r="C58" s="83" t="s">
        <v>304</v>
      </c>
      <c r="D58" s="83" t="s">
        <v>3206</v>
      </c>
      <c r="E58" s="83" t="s">
        <v>1604</v>
      </c>
      <c r="F58" s="83"/>
      <c r="G58" s="296">
        <v>1</v>
      </c>
    </row>
    <row r="59" spans="1:7">
      <c r="A59" s="91"/>
      <c r="B59" s="301" t="s">
        <v>253</v>
      </c>
      <c r="C59" s="83" t="s">
        <v>305</v>
      </c>
      <c r="D59" s="83" t="s">
        <v>3207</v>
      </c>
      <c r="E59" s="83" t="s">
        <v>1604</v>
      </c>
      <c r="F59" s="83" t="s">
        <v>3154</v>
      </c>
      <c r="G59" s="296">
        <v>1</v>
      </c>
    </row>
    <row r="60" spans="1:7">
      <c r="A60" s="91"/>
      <c r="B60" s="301" t="s">
        <v>255</v>
      </c>
      <c r="C60" s="83" t="s">
        <v>306</v>
      </c>
      <c r="D60" s="83" t="s">
        <v>3208</v>
      </c>
      <c r="E60" s="83" t="s">
        <v>1604</v>
      </c>
      <c r="F60" s="83"/>
      <c r="G60" s="296">
        <v>1</v>
      </c>
    </row>
    <row r="61" spans="1:7">
      <c r="A61" s="91"/>
      <c r="B61" s="301" t="s">
        <v>259</v>
      </c>
      <c r="C61" s="83" t="s">
        <v>307</v>
      </c>
      <c r="D61" s="83" t="s">
        <v>3209</v>
      </c>
      <c r="E61" s="83" t="s">
        <v>1604</v>
      </c>
      <c r="F61" s="83"/>
      <c r="G61" s="296">
        <v>1</v>
      </c>
    </row>
    <row r="62" spans="1:7">
      <c r="A62" s="91"/>
      <c r="B62" s="301" t="s">
        <v>261</v>
      </c>
      <c r="C62" s="83" t="s">
        <v>308</v>
      </c>
      <c r="D62" s="83" t="s">
        <v>3210</v>
      </c>
      <c r="E62" s="83" t="s">
        <v>1604</v>
      </c>
      <c r="F62" s="83"/>
      <c r="G62" s="296">
        <v>1</v>
      </c>
    </row>
    <row r="63" spans="1:7">
      <c r="A63" s="91"/>
      <c r="B63" s="301" t="s">
        <v>263</v>
      </c>
      <c r="C63" s="83" t="s">
        <v>309</v>
      </c>
      <c r="D63" s="83" t="s">
        <v>3211</v>
      </c>
      <c r="E63" s="83" t="s">
        <v>1604</v>
      </c>
      <c r="F63" s="83"/>
      <c r="G63" s="296">
        <v>1</v>
      </c>
    </row>
    <row r="64" spans="1:7">
      <c r="A64" s="91"/>
      <c r="B64" s="301" t="s">
        <v>248</v>
      </c>
      <c r="C64" s="83" t="s">
        <v>311</v>
      </c>
      <c r="D64" s="83" t="s">
        <v>3212</v>
      </c>
      <c r="E64" s="83" t="s">
        <v>1604</v>
      </c>
      <c r="F64" s="83"/>
      <c r="G64" s="296">
        <v>1</v>
      </c>
    </row>
    <row r="65" spans="1:7">
      <c r="A65" s="91"/>
      <c r="B65" s="301" t="s">
        <v>226</v>
      </c>
      <c r="C65" s="83" t="s">
        <v>495</v>
      </c>
      <c r="D65" s="83" t="s">
        <v>3213</v>
      </c>
      <c r="E65" s="84">
        <v>43559</v>
      </c>
      <c r="F65" s="83" t="s">
        <v>3155</v>
      </c>
      <c r="G65" s="296">
        <v>1</v>
      </c>
    </row>
    <row r="66" spans="1:7">
      <c r="A66" s="91"/>
      <c r="B66" s="301" t="s">
        <v>966</v>
      </c>
      <c r="C66" s="83" t="s">
        <v>313</v>
      </c>
      <c r="D66" s="83" t="s">
        <v>3214</v>
      </c>
      <c r="E66" s="83" t="s">
        <v>1604</v>
      </c>
      <c r="F66" s="83"/>
      <c r="G66" s="296">
        <v>1</v>
      </c>
    </row>
    <row r="67" spans="1:7">
      <c r="A67" s="91"/>
      <c r="B67" s="301" t="s">
        <v>967</v>
      </c>
      <c r="C67" s="83" t="s">
        <v>320</v>
      </c>
      <c r="D67" s="83" t="s">
        <v>3215</v>
      </c>
      <c r="E67" s="83" t="s">
        <v>1604</v>
      </c>
      <c r="F67" s="83"/>
      <c r="G67" s="296">
        <v>1</v>
      </c>
    </row>
    <row r="68" spans="1:7">
      <c r="A68" s="91"/>
      <c r="B68" s="301" t="s">
        <v>968</v>
      </c>
      <c r="C68" s="83" t="s">
        <v>318</v>
      </c>
      <c r="D68" s="83" t="s">
        <v>3216</v>
      </c>
      <c r="E68" s="83" t="s">
        <v>1604</v>
      </c>
      <c r="F68" s="83"/>
      <c r="G68" s="296">
        <v>1</v>
      </c>
    </row>
    <row r="69" spans="1:7">
      <c r="A69" s="91"/>
      <c r="B69" s="301" t="s">
        <v>995</v>
      </c>
      <c r="C69" s="83" t="s">
        <v>319</v>
      </c>
      <c r="D69" s="83" t="s">
        <v>3217</v>
      </c>
      <c r="E69" s="83" t="s">
        <v>1604</v>
      </c>
      <c r="F69" s="83"/>
      <c r="G69" s="296">
        <v>1</v>
      </c>
    </row>
    <row r="70" spans="1:7">
      <c r="A70" s="91"/>
      <c r="B70" s="301" t="s">
        <v>182</v>
      </c>
      <c r="C70" s="83" t="s">
        <v>316</v>
      </c>
      <c r="D70" s="83" t="s">
        <v>3218</v>
      </c>
      <c r="E70" s="83" t="s">
        <v>1604</v>
      </c>
      <c r="F70" s="83"/>
      <c r="G70" s="296">
        <v>1</v>
      </c>
    </row>
    <row r="71" spans="1:7">
      <c r="A71" s="91"/>
      <c r="B71" s="301" t="s">
        <v>970</v>
      </c>
      <c r="C71" s="83" t="s">
        <v>322</v>
      </c>
      <c r="D71" s="83" t="s">
        <v>3219</v>
      </c>
      <c r="E71" s="83" t="s">
        <v>1604</v>
      </c>
      <c r="F71" s="83"/>
      <c r="G71" s="296">
        <v>1</v>
      </c>
    </row>
    <row r="72" spans="1:7">
      <c r="A72" s="91"/>
      <c r="B72" s="301" t="s">
        <v>971</v>
      </c>
      <c r="C72" s="83" t="s">
        <v>323</v>
      </c>
      <c r="D72" s="83" t="s">
        <v>3220</v>
      </c>
      <c r="E72" s="83" t="s">
        <v>1604</v>
      </c>
      <c r="F72" s="83"/>
      <c r="G72" s="296">
        <v>1</v>
      </c>
    </row>
    <row r="73" spans="1:7">
      <c r="A73" s="91"/>
      <c r="B73" s="301" t="s">
        <v>996</v>
      </c>
      <c r="C73" s="83" t="s">
        <v>324</v>
      </c>
      <c r="D73" s="83" t="s">
        <v>3163</v>
      </c>
      <c r="E73" s="83" t="s">
        <v>1604</v>
      </c>
      <c r="F73" s="83"/>
      <c r="G73" s="296">
        <v>1</v>
      </c>
    </row>
    <row r="74" spans="1:7">
      <c r="A74" s="91"/>
      <c r="B74" s="301" t="s">
        <v>973</v>
      </c>
      <c r="C74" s="83" t="s">
        <v>328</v>
      </c>
      <c r="D74" s="83" t="s">
        <v>3221</v>
      </c>
      <c r="E74" s="83" t="s">
        <v>1604</v>
      </c>
      <c r="F74" s="83"/>
      <c r="G74" s="296">
        <v>1</v>
      </c>
    </row>
    <row r="75" spans="1:7">
      <c r="A75" s="91"/>
      <c r="B75" s="301" t="s">
        <v>974</v>
      </c>
      <c r="C75" s="83" t="s">
        <v>330</v>
      </c>
      <c r="D75" s="83" t="s">
        <v>3222</v>
      </c>
      <c r="E75" s="83" t="s">
        <v>1604</v>
      </c>
      <c r="F75" s="83"/>
      <c r="G75" s="296">
        <v>1</v>
      </c>
    </row>
    <row r="76" spans="1:7">
      <c r="A76" s="91"/>
      <c r="B76" s="301" t="s">
        <v>997</v>
      </c>
      <c r="C76" s="83" t="s">
        <v>331</v>
      </c>
      <c r="D76" s="83" t="s">
        <v>3223</v>
      </c>
      <c r="E76" s="83" t="s">
        <v>1604</v>
      </c>
      <c r="F76" s="83"/>
      <c r="G76" s="296">
        <v>1</v>
      </c>
    </row>
    <row r="77" spans="1:7">
      <c r="A77" s="91"/>
      <c r="B77" s="301" t="s">
        <v>267</v>
      </c>
      <c r="C77" s="83" t="s">
        <v>336</v>
      </c>
      <c r="D77" s="83" t="s">
        <v>3224</v>
      </c>
      <c r="E77" s="83" t="s">
        <v>1604</v>
      </c>
      <c r="F77" s="83"/>
      <c r="G77" s="296">
        <v>1</v>
      </c>
    </row>
    <row r="78" spans="1:7">
      <c r="A78" s="91"/>
      <c r="B78" s="301" t="s">
        <v>269</v>
      </c>
      <c r="C78" s="83" t="s">
        <v>337</v>
      </c>
      <c r="D78" s="83" t="s">
        <v>3225</v>
      </c>
      <c r="E78" s="83" t="s">
        <v>1604</v>
      </c>
      <c r="F78" s="83"/>
      <c r="G78" s="296">
        <v>1</v>
      </c>
    </row>
    <row r="79" spans="1:7">
      <c r="A79" s="91"/>
      <c r="B79" s="301" t="s">
        <v>185</v>
      </c>
      <c r="C79" s="83" t="s">
        <v>349</v>
      </c>
      <c r="D79" s="83" t="s">
        <v>3226</v>
      </c>
      <c r="E79" s="83" t="s">
        <v>1604</v>
      </c>
      <c r="F79" s="83"/>
      <c r="G79" s="296">
        <v>1</v>
      </c>
    </row>
    <row r="80" spans="1:7">
      <c r="A80" s="91"/>
      <c r="B80" s="301" t="s">
        <v>980</v>
      </c>
      <c r="C80" s="83" t="s">
        <v>352</v>
      </c>
      <c r="D80" s="83" t="s">
        <v>3227</v>
      </c>
      <c r="E80" s="83" t="s">
        <v>1604</v>
      </c>
      <c r="F80" s="83"/>
      <c r="G80" s="296">
        <v>1</v>
      </c>
    </row>
    <row r="81" spans="1:7">
      <c r="A81" s="91"/>
      <c r="B81" s="301" t="s">
        <v>981</v>
      </c>
      <c r="C81" s="83" t="s">
        <v>326</v>
      </c>
      <c r="D81" s="83" t="s">
        <v>3228</v>
      </c>
      <c r="E81" s="83" t="s">
        <v>1604</v>
      </c>
      <c r="F81" s="83"/>
      <c r="G81" s="296">
        <v>1</v>
      </c>
    </row>
    <row r="82" spans="1:7">
      <c r="A82" s="91"/>
      <c r="B82" s="301" t="s">
        <v>983</v>
      </c>
      <c r="C82" s="83" t="s">
        <v>362</v>
      </c>
      <c r="D82" s="83" t="s">
        <v>3229</v>
      </c>
      <c r="E82" s="83" t="s">
        <v>1604</v>
      </c>
      <c r="F82" s="83"/>
      <c r="G82" s="296">
        <v>1</v>
      </c>
    </row>
    <row r="83" spans="1:7">
      <c r="A83" s="91"/>
      <c r="B83" s="301" t="s">
        <v>999</v>
      </c>
      <c r="C83" s="83" t="s">
        <v>346</v>
      </c>
      <c r="D83" s="83" t="s">
        <v>3230</v>
      </c>
      <c r="E83" s="83" t="s">
        <v>1604</v>
      </c>
      <c r="F83" s="83"/>
      <c r="G83" s="296">
        <v>1</v>
      </c>
    </row>
    <row r="84" spans="1:7">
      <c r="A84" s="91"/>
      <c r="B84" s="301" t="s">
        <v>396</v>
      </c>
      <c r="C84" s="83" t="s">
        <v>361</v>
      </c>
      <c r="D84" s="83" t="s">
        <v>3231</v>
      </c>
      <c r="E84" s="83" t="s">
        <v>1604</v>
      </c>
      <c r="F84" s="83"/>
      <c r="G84" s="296">
        <v>1</v>
      </c>
    </row>
    <row r="85" spans="1:7">
      <c r="A85" s="91"/>
      <c r="B85" s="301" t="s">
        <v>984</v>
      </c>
      <c r="C85" s="83" t="s">
        <v>344</v>
      </c>
      <c r="D85" s="83" t="s">
        <v>3232</v>
      </c>
      <c r="E85" s="83" t="s">
        <v>1604</v>
      </c>
      <c r="F85" s="83"/>
      <c r="G85" s="296">
        <v>1</v>
      </c>
    </row>
    <row r="86" spans="1:7">
      <c r="A86" s="91"/>
      <c r="B86" s="301" t="s">
        <v>202</v>
      </c>
      <c r="C86" s="83" t="s">
        <v>364</v>
      </c>
      <c r="D86" s="83" t="s">
        <v>3233</v>
      </c>
      <c r="E86" s="84">
        <v>43314</v>
      </c>
      <c r="F86" s="83" t="s">
        <v>3150</v>
      </c>
      <c r="G86" s="296">
        <v>1</v>
      </c>
    </row>
    <row r="87" spans="1:7">
      <c r="A87" s="91"/>
      <c r="B87" s="301" t="s">
        <v>204</v>
      </c>
      <c r="C87" s="83" t="s">
        <v>365</v>
      </c>
      <c r="D87" s="83" t="s">
        <v>3234</v>
      </c>
      <c r="E87" s="83" t="s">
        <v>1604</v>
      </c>
      <c r="F87" s="83"/>
      <c r="G87" s="296">
        <v>1</v>
      </c>
    </row>
    <row r="88" spans="1:7">
      <c r="A88" s="91"/>
      <c r="B88" s="301" t="s">
        <v>1715</v>
      </c>
      <c r="C88" s="83" t="s">
        <v>1710</v>
      </c>
      <c r="D88" s="83" t="s">
        <v>3235</v>
      </c>
      <c r="E88" s="83" t="s">
        <v>1604</v>
      </c>
      <c r="F88" s="83"/>
      <c r="G88" s="296">
        <v>1</v>
      </c>
    </row>
    <row r="89" spans="1:7">
      <c r="A89" s="91"/>
      <c r="B89" s="301" t="s">
        <v>283</v>
      </c>
      <c r="C89" s="83" t="s">
        <v>373</v>
      </c>
      <c r="D89" s="83" t="s">
        <v>3236</v>
      </c>
      <c r="E89" s="84">
        <v>43776</v>
      </c>
      <c r="F89" s="83" t="s">
        <v>2824</v>
      </c>
      <c r="G89" s="296">
        <v>1</v>
      </c>
    </row>
    <row r="90" spans="1:7">
      <c r="A90" s="91"/>
      <c r="B90" s="301" t="s">
        <v>985</v>
      </c>
      <c r="C90" s="83" t="s">
        <v>377</v>
      </c>
      <c r="D90" s="83" t="s">
        <v>3237</v>
      </c>
      <c r="E90" s="84">
        <v>42796</v>
      </c>
      <c r="F90" s="83" t="s">
        <v>422</v>
      </c>
      <c r="G90" s="296">
        <v>1</v>
      </c>
    </row>
    <row r="91" spans="1:7">
      <c r="A91" s="91"/>
      <c r="B91" s="301" t="s">
        <v>1708</v>
      </c>
      <c r="C91" s="83" t="s">
        <v>1703</v>
      </c>
      <c r="D91" s="83" t="s">
        <v>3238</v>
      </c>
      <c r="E91" s="83" t="s">
        <v>1604</v>
      </c>
      <c r="F91" s="83"/>
      <c r="G91" s="296">
        <v>1</v>
      </c>
    </row>
    <row r="92" spans="1:7">
      <c r="A92" s="91"/>
      <c r="B92" s="301" t="s">
        <v>213</v>
      </c>
      <c r="C92" s="83" t="s">
        <v>379</v>
      </c>
      <c r="D92" s="83" t="s">
        <v>3239</v>
      </c>
      <c r="E92" s="84">
        <v>43289</v>
      </c>
      <c r="F92" s="83" t="s">
        <v>3137</v>
      </c>
      <c r="G92" s="296">
        <v>1</v>
      </c>
    </row>
    <row r="93" spans="1:7">
      <c r="A93" s="91"/>
      <c r="B93" s="301" t="s">
        <v>212</v>
      </c>
      <c r="C93" s="83" t="s">
        <v>380</v>
      </c>
      <c r="D93" s="83" t="s">
        <v>3240</v>
      </c>
      <c r="E93" s="84">
        <v>42831</v>
      </c>
      <c r="F93" s="83" t="s">
        <v>422</v>
      </c>
      <c r="G93" s="296">
        <v>1</v>
      </c>
    </row>
    <row r="94" spans="1:7">
      <c r="A94" s="91"/>
      <c r="B94" s="301" t="s">
        <v>214</v>
      </c>
      <c r="C94" s="83" t="s">
        <v>381</v>
      </c>
      <c r="D94" s="83" t="s">
        <v>3241</v>
      </c>
      <c r="E94" s="83" t="s">
        <v>1604</v>
      </c>
      <c r="F94" s="83"/>
      <c r="G94" s="296">
        <v>1</v>
      </c>
    </row>
    <row r="95" spans="1:7">
      <c r="A95" s="91"/>
      <c r="B95" s="301" t="s">
        <v>220</v>
      </c>
      <c r="C95" s="83" t="s">
        <v>384</v>
      </c>
      <c r="D95" s="83" t="s">
        <v>3164</v>
      </c>
      <c r="E95" s="84">
        <v>43314</v>
      </c>
      <c r="F95" s="83" t="s">
        <v>3137</v>
      </c>
      <c r="G95" s="296">
        <v>1</v>
      </c>
    </row>
    <row r="96" spans="1:7">
      <c r="A96" s="91"/>
      <c r="B96" s="301" t="s">
        <v>222</v>
      </c>
      <c r="C96" s="83" t="s">
        <v>385</v>
      </c>
      <c r="D96" s="83" t="s">
        <v>3242</v>
      </c>
      <c r="E96" s="83" t="s">
        <v>1604</v>
      </c>
      <c r="F96" s="83"/>
      <c r="G96" s="296">
        <v>1</v>
      </c>
    </row>
    <row r="97" spans="1:7">
      <c r="A97" s="91"/>
      <c r="B97" s="301" t="s">
        <v>224</v>
      </c>
      <c r="C97" s="83" t="s">
        <v>1462</v>
      </c>
      <c r="D97" s="83" t="s">
        <v>3243</v>
      </c>
      <c r="E97" s="84">
        <v>42922</v>
      </c>
      <c r="F97" s="83" t="s">
        <v>1048</v>
      </c>
      <c r="G97" s="296">
        <v>1</v>
      </c>
    </row>
    <row r="98" spans="1:7">
      <c r="A98" s="91"/>
      <c r="B98" s="301" t="s">
        <v>20</v>
      </c>
      <c r="C98" s="83" t="s">
        <v>3435</v>
      </c>
      <c r="D98" s="83" t="s">
        <v>3244</v>
      </c>
      <c r="E98" s="84">
        <v>42950</v>
      </c>
      <c r="F98" s="83" t="s">
        <v>1048</v>
      </c>
      <c r="G98" s="296">
        <v>1</v>
      </c>
    </row>
    <row r="99" spans="1:7">
      <c r="A99" s="91"/>
      <c r="B99" s="301" t="s">
        <v>21</v>
      </c>
      <c r="C99" s="83" t="s">
        <v>907</v>
      </c>
      <c r="D99" s="83" t="s">
        <v>3245</v>
      </c>
      <c r="E99" s="83" t="s">
        <v>1604</v>
      </c>
      <c r="F99" s="83"/>
      <c r="G99" s="296">
        <v>1</v>
      </c>
    </row>
    <row r="100" spans="1:7">
      <c r="A100" s="91"/>
      <c r="B100" s="301" t="s">
        <v>581</v>
      </c>
      <c r="C100" s="83" t="s">
        <v>1463</v>
      </c>
      <c r="D100" s="83" t="s">
        <v>3246</v>
      </c>
      <c r="E100" s="83" t="s">
        <v>1604</v>
      </c>
      <c r="F100" s="83"/>
      <c r="G100" s="296">
        <v>1</v>
      </c>
    </row>
    <row r="101" spans="1:7">
      <c r="A101" s="91"/>
      <c r="B101" s="301" t="s">
        <v>1234</v>
      </c>
      <c r="C101" s="83" t="s">
        <v>1742</v>
      </c>
      <c r="D101" s="83" t="s">
        <v>3247</v>
      </c>
      <c r="E101" s="83" t="s">
        <v>1604</v>
      </c>
      <c r="F101" s="83"/>
      <c r="G101" s="296">
        <v>1</v>
      </c>
    </row>
    <row r="102" spans="1:7">
      <c r="A102" s="91"/>
      <c r="B102" s="301" t="s">
        <v>1216</v>
      </c>
      <c r="C102" s="83" t="s">
        <v>1464</v>
      </c>
      <c r="D102" s="83" t="s">
        <v>3248</v>
      </c>
      <c r="E102" s="84">
        <v>43503</v>
      </c>
      <c r="F102" s="83" t="s">
        <v>3137</v>
      </c>
      <c r="G102" s="296">
        <v>1</v>
      </c>
    </row>
    <row r="103" spans="1:7">
      <c r="A103" s="91"/>
      <c r="B103" s="301" t="s">
        <v>1236</v>
      </c>
      <c r="C103" s="83" t="s">
        <v>3445</v>
      </c>
      <c r="D103" s="83" t="s">
        <v>3249</v>
      </c>
      <c r="E103" s="84">
        <v>43567</v>
      </c>
      <c r="F103" s="83" t="s">
        <v>3151</v>
      </c>
      <c r="G103" s="296">
        <v>1</v>
      </c>
    </row>
    <row r="104" spans="1:7">
      <c r="A104" s="91"/>
      <c r="B104" s="301" t="s">
        <v>1237</v>
      </c>
      <c r="C104" s="83" t="s">
        <v>1238</v>
      </c>
      <c r="D104" s="83" t="s">
        <v>3250</v>
      </c>
      <c r="E104" s="84">
        <v>43650</v>
      </c>
      <c r="F104" s="83" t="s">
        <v>2952</v>
      </c>
      <c r="G104" s="296">
        <v>1</v>
      </c>
    </row>
    <row r="105" spans="1:7">
      <c r="A105" s="91"/>
      <c r="B105" s="301" t="s">
        <v>1239</v>
      </c>
      <c r="C105" s="83" t="s">
        <v>1240</v>
      </c>
      <c r="D105" s="83" t="s">
        <v>3250</v>
      </c>
      <c r="E105" s="84">
        <v>43531</v>
      </c>
      <c r="F105" s="83" t="s">
        <v>3137</v>
      </c>
      <c r="G105" s="296">
        <v>1</v>
      </c>
    </row>
    <row r="106" spans="1:7">
      <c r="A106" s="91"/>
      <c r="B106" s="301" t="s">
        <v>1221</v>
      </c>
      <c r="C106" s="83" t="s">
        <v>1166</v>
      </c>
      <c r="D106" s="83" t="s">
        <v>3164</v>
      </c>
      <c r="E106" s="84">
        <v>43559</v>
      </c>
      <c r="F106" s="83" t="s">
        <v>3137</v>
      </c>
      <c r="G106" s="296">
        <v>1</v>
      </c>
    </row>
    <row r="107" spans="1:7">
      <c r="A107" s="91"/>
      <c r="B107" s="301" t="s">
        <v>1226</v>
      </c>
      <c r="C107" s="83" t="s">
        <v>1171</v>
      </c>
      <c r="D107" s="83" t="s">
        <v>3184</v>
      </c>
      <c r="E107" s="83" t="s">
        <v>1604</v>
      </c>
      <c r="F107" s="83"/>
      <c r="G107" s="296">
        <v>1</v>
      </c>
    </row>
    <row r="108" spans="1:7">
      <c r="A108" s="91"/>
      <c r="B108" s="301" t="s">
        <v>1225</v>
      </c>
      <c r="C108" s="83" t="s">
        <v>1173</v>
      </c>
      <c r="D108" s="83" t="s">
        <v>3188</v>
      </c>
      <c r="E108" s="83" t="s">
        <v>1604</v>
      </c>
      <c r="F108" s="83"/>
      <c r="G108" s="296">
        <v>1</v>
      </c>
    </row>
    <row r="109" spans="1:7">
      <c r="A109" s="91"/>
      <c r="B109" s="301" t="s">
        <v>1229</v>
      </c>
      <c r="C109" s="83" t="s">
        <v>1206</v>
      </c>
      <c r="D109" s="83" t="s">
        <v>3188</v>
      </c>
      <c r="E109" s="83" t="s">
        <v>1604</v>
      </c>
      <c r="F109" s="83"/>
      <c r="G109" s="296">
        <v>1</v>
      </c>
    </row>
    <row r="110" spans="1:7">
      <c r="A110" s="91"/>
      <c r="B110" s="301" t="s">
        <v>2005</v>
      </c>
      <c r="C110" s="83" t="s">
        <v>1903</v>
      </c>
      <c r="D110" s="83" t="s">
        <v>3251</v>
      </c>
      <c r="E110" s="83" t="s">
        <v>1604</v>
      </c>
      <c r="F110" s="83"/>
      <c r="G110" s="296">
        <v>1</v>
      </c>
    </row>
    <row r="111" spans="1:7">
      <c r="A111" s="91"/>
      <c r="B111" s="301" t="s">
        <v>2008</v>
      </c>
      <c r="C111" s="83" t="s">
        <v>1911</v>
      </c>
      <c r="D111" s="83" t="s">
        <v>3252</v>
      </c>
      <c r="E111" s="83" t="s">
        <v>1604</v>
      </c>
      <c r="F111" s="83"/>
      <c r="G111" s="296">
        <v>1</v>
      </c>
    </row>
    <row r="112" spans="1:7">
      <c r="A112" s="91"/>
      <c r="B112" s="301" t="s">
        <v>2031</v>
      </c>
      <c r="C112" s="83" t="s">
        <v>1969</v>
      </c>
      <c r="D112" s="83" t="s">
        <v>3253</v>
      </c>
      <c r="E112" s="84">
        <v>43594</v>
      </c>
      <c r="F112" s="83" t="s">
        <v>3156</v>
      </c>
      <c r="G112" s="296">
        <v>1</v>
      </c>
    </row>
    <row r="113" spans="1:7">
      <c r="A113" s="91"/>
      <c r="B113" s="301" t="s">
        <v>2012</v>
      </c>
      <c r="C113" s="83" t="s">
        <v>1922</v>
      </c>
      <c r="D113" s="83" t="s">
        <v>3254</v>
      </c>
      <c r="E113" s="83" t="s">
        <v>1604</v>
      </c>
      <c r="F113" s="83"/>
      <c r="G113" s="296">
        <v>1</v>
      </c>
    </row>
    <row r="114" spans="1:7">
      <c r="A114" s="91"/>
      <c r="B114" s="301" t="s">
        <v>2014</v>
      </c>
      <c r="C114" s="83" t="s">
        <v>1927</v>
      </c>
      <c r="D114" s="83" t="s">
        <v>3255</v>
      </c>
      <c r="E114" s="84">
        <v>43559</v>
      </c>
      <c r="F114" s="83" t="s">
        <v>1107</v>
      </c>
      <c r="G114" s="296">
        <v>1</v>
      </c>
    </row>
    <row r="115" spans="1:7">
      <c r="A115" s="91"/>
      <c r="B115" s="301" t="s">
        <v>2016</v>
      </c>
      <c r="C115" s="83" t="s">
        <v>1931</v>
      </c>
      <c r="D115" s="83" t="s">
        <v>3256</v>
      </c>
      <c r="E115" s="84">
        <v>43622</v>
      </c>
      <c r="F115" s="83" t="s">
        <v>3156</v>
      </c>
      <c r="G115" s="296">
        <v>1</v>
      </c>
    </row>
    <row r="116" spans="1:7">
      <c r="A116" s="91"/>
      <c r="B116" s="301" t="s">
        <v>2018</v>
      </c>
      <c r="C116" s="83" t="s">
        <v>1934</v>
      </c>
      <c r="D116" s="83" t="s">
        <v>3257</v>
      </c>
      <c r="E116" s="84">
        <v>43559</v>
      </c>
      <c r="F116" s="83" t="s">
        <v>1107</v>
      </c>
      <c r="G116" s="296">
        <v>1</v>
      </c>
    </row>
    <row r="117" spans="1:7">
      <c r="A117" s="91"/>
      <c r="B117" s="301" t="s">
        <v>2022</v>
      </c>
      <c r="C117" s="83" t="s">
        <v>1946</v>
      </c>
      <c r="D117" s="83" t="s">
        <v>3258</v>
      </c>
      <c r="E117" s="84">
        <v>43503</v>
      </c>
      <c r="F117" s="83" t="s">
        <v>2952</v>
      </c>
      <c r="G117" s="296">
        <v>1</v>
      </c>
    </row>
    <row r="118" spans="1:7">
      <c r="A118" s="91"/>
      <c r="B118" s="301" t="s">
        <v>2310</v>
      </c>
      <c r="C118" s="83" t="s">
        <v>2311</v>
      </c>
      <c r="D118" s="83" t="s">
        <v>3259</v>
      </c>
      <c r="E118" s="83" t="s">
        <v>1604</v>
      </c>
      <c r="F118" s="83" t="s">
        <v>3135</v>
      </c>
      <c r="G118" s="296">
        <v>1</v>
      </c>
    </row>
    <row r="119" spans="1:7">
      <c r="A119" s="91"/>
      <c r="B119" s="301" t="s">
        <v>2312</v>
      </c>
      <c r="C119" s="83" t="s">
        <v>2313</v>
      </c>
      <c r="D119" s="83" t="s">
        <v>3260</v>
      </c>
      <c r="E119" s="84">
        <v>43594</v>
      </c>
      <c r="F119" s="83" t="s">
        <v>3154</v>
      </c>
      <c r="G119" s="296">
        <v>1</v>
      </c>
    </row>
    <row r="120" spans="1:7">
      <c r="A120" s="91"/>
      <c r="B120" s="301" t="s">
        <v>2314</v>
      </c>
      <c r="C120" s="83" t="s">
        <v>2315</v>
      </c>
      <c r="D120" s="83" t="s">
        <v>3261</v>
      </c>
      <c r="E120" s="84">
        <v>43503</v>
      </c>
      <c r="F120" s="83" t="s">
        <v>292</v>
      </c>
      <c r="G120" s="296">
        <v>1</v>
      </c>
    </row>
    <row r="121" spans="1:7">
      <c r="A121" s="91"/>
      <c r="B121" s="301" t="s">
        <v>2316</v>
      </c>
      <c r="C121" s="83" t="s">
        <v>2317</v>
      </c>
      <c r="D121" s="83" t="s">
        <v>3262</v>
      </c>
      <c r="E121" s="83" t="s">
        <v>1604</v>
      </c>
      <c r="F121" s="83"/>
      <c r="G121" s="296">
        <v>1</v>
      </c>
    </row>
    <row r="122" spans="1:7">
      <c r="A122" s="91"/>
      <c r="B122" s="301" t="s">
        <v>2764</v>
      </c>
      <c r="C122" s="83" t="s">
        <v>2768</v>
      </c>
      <c r="D122" s="83" t="s">
        <v>3263</v>
      </c>
      <c r="E122" s="84">
        <v>43531</v>
      </c>
      <c r="F122" s="83" t="s">
        <v>2953</v>
      </c>
      <c r="G122" s="296">
        <v>1</v>
      </c>
    </row>
    <row r="123" spans="1:7">
      <c r="A123" s="91"/>
      <c r="B123" s="301" t="s">
        <v>2766</v>
      </c>
      <c r="C123" s="83" t="s">
        <v>2769</v>
      </c>
      <c r="D123" s="83" t="s">
        <v>3263</v>
      </c>
      <c r="E123" s="84">
        <v>43594</v>
      </c>
      <c r="F123" s="83" t="s">
        <v>2952</v>
      </c>
      <c r="G123" s="296">
        <v>1</v>
      </c>
    </row>
    <row r="124" spans="1:7">
      <c r="A124" s="91"/>
      <c r="B124" s="301" t="s">
        <v>3083</v>
      </c>
      <c r="C124" s="83" t="s">
        <v>3084</v>
      </c>
      <c r="D124" s="83" t="s">
        <v>3264</v>
      </c>
      <c r="E124" s="83" t="s">
        <v>1604</v>
      </c>
      <c r="F124" s="83"/>
      <c r="G124" s="296">
        <v>1</v>
      </c>
    </row>
    <row r="125" spans="1:7">
      <c r="A125" s="91"/>
      <c r="B125" s="301" t="s">
        <v>2937</v>
      </c>
      <c r="C125" s="83" t="s">
        <v>3087</v>
      </c>
      <c r="D125" s="83" t="s">
        <v>3265</v>
      </c>
      <c r="E125" s="83" t="s">
        <v>1604</v>
      </c>
      <c r="F125" s="83" t="s">
        <v>292</v>
      </c>
      <c r="G125" s="296">
        <v>1</v>
      </c>
    </row>
    <row r="126" spans="1:7">
      <c r="A126" s="91"/>
      <c r="B126" s="301" t="s">
        <v>2939</v>
      </c>
      <c r="C126" s="83" t="s">
        <v>3089</v>
      </c>
      <c r="D126" s="83" t="s">
        <v>3266</v>
      </c>
      <c r="E126" s="83" t="s">
        <v>1604</v>
      </c>
      <c r="F126" s="83" t="s">
        <v>3135</v>
      </c>
      <c r="G126" s="296">
        <v>1</v>
      </c>
    </row>
    <row r="127" spans="1:7">
      <c r="A127" s="91"/>
      <c r="B127" s="301" t="s">
        <v>2943</v>
      </c>
      <c r="C127" s="83" t="s">
        <v>3092</v>
      </c>
      <c r="D127" s="83" t="s">
        <v>3267</v>
      </c>
      <c r="E127" s="83" t="s">
        <v>1604</v>
      </c>
      <c r="F127" s="83" t="s">
        <v>292</v>
      </c>
      <c r="G127" s="296">
        <v>1</v>
      </c>
    </row>
    <row r="128" spans="1:7">
      <c r="A128" s="91"/>
      <c r="B128" s="301" t="s">
        <v>2944</v>
      </c>
      <c r="C128" s="83" t="s">
        <v>3093</v>
      </c>
      <c r="D128" s="83" t="s">
        <v>3268</v>
      </c>
      <c r="E128" s="84">
        <v>43741</v>
      </c>
      <c r="F128" s="83" t="s">
        <v>3157</v>
      </c>
      <c r="G128" s="296">
        <v>1</v>
      </c>
    </row>
    <row r="129" spans="1:7">
      <c r="A129" s="91"/>
      <c r="B129" s="301" t="s">
        <v>2945</v>
      </c>
      <c r="C129" s="83" t="s">
        <v>3094</v>
      </c>
      <c r="D129" s="83" t="s">
        <v>3269</v>
      </c>
      <c r="E129" s="84">
        <v>43713</v>
      </c>
      <c r="F129" s="83" t="s">
        <v>2953</v>
      </c>
      <c r="G129" s="296">
        <v>1</v>
      </c>
    </row>
    <row r="130" spans="1:7">
      <c r="A130" s="91"/>
      <c r="B130" s="301" t="s">
        <v>3110</v>
      </c>
      <c r="C130" s="83" t="s">
        <v>2954</v>
      </c>
      <c r="D130" s="83" t="s">
        <v>3270</v>
      </c>
      <c r="E130" s="83" t="s">
        <v>1604</v>
      </c>
      <c r="F130" s="83"/>
      <c r="G130" s="296">
        <v>1</v>
      </c>
    </row>
    <row r="131" spans="1:7">
      <c r="A131" s="91"/>
      <c r="B131" s="301" t="s">
        <v>3112</v>
      </c>
      <c r="C131" s="83" t="s">
        <v>2989</v>
      </c>
      <c r="D131" s="83" t="s">
        <v>3271</v>
      </c>
      <c r="E131" s="83" t="s">
        <v>1604</v>
      </c>
      <c r="F131" s="83"/>
      <c r="G131" s="296">
        <v>1</v>
      </c>
    </row>
    <row r="132" spans="1:7">
      <c r="A132" s="91"/>
      <c r="B132" s="301" t="s">
        <v>3115</v>
      </c>
      <c r="C132" s="83" t="s">
        <v>2962</v>
      </c>
      <c r="D132" s="83" t="s">
        <v>3272</v>
      </c>
      <c r="E132" s="83" t="s">
        <v>1604</v>
      </c>
      <c r="F132" s="83"/>
      <c r="G132" s="296">
        <v>1</v>
      </c>
    </row>
    <row r="133" spans="1:7">
      <c r="A133" s="91"/>
      <c r="B133" s="301" t="s">
        <v>3117</v>
      </c>
      <c r="C133" s="83" t="s">
        <v>2967</v>
      </c>
      <c r="D133" s="83" t="s">
        <v>3273</v>
      </c>
      <c r="E133" s="83" t="s">
        <v>1604</v>
      </c>
      <c r="F133" s="83"/>
      <c r="G133" s="296">
        <v>1</v>
      </c>
    </row>
    <row r="134" spans="1:7">
      <c r="A134" s="91"/>
      <c r="B134" s="301" t="s">
        <v>3118</v>
      </c>
      <c r="C134" s="83" t="s">
        <v>2969</v>
      </c>
      <c r="D134" s="83" t="s">
        <v>3274</v>
      </c>
      <c r="E134" s="83" t="s">
        <v>1604</v>
      </c>
      <c r="F134" s="83"/>
      <c r="G134" s="296">
        <v>1</v>
      </c>
    </row>
    <row r="135" spans="1:7">
      <c r="A135" s="91"/>
      <c r="B135" s="83" t="s">
        <v>3371</v>
      </c>
      <c r="C135" s="83" t="s">
        <v>2974</v>
      </c>
      <c r="D135" s="83" t="s">
        <v>3275</v>
      </c>
      <c r="E135" s="84">
        <v>43776</v>
      </c>
      <c r="F135" s="83" t="s">
        <v>3562</v>
      </c>
      <c r="G135" s="296">
        <v>1</v>
      </c>
    </row>
    <row r="136" spans="1:7">
      <c r="A136" s="91"/>
      <c r="B136" s="301" t="s">
        <v>1730</v>
      </c>
      <c r="C136" s="83" t="s">
        <v>1727</v>
      </c>
      <c r="D136" s="83" t="s">
        <v>291</v>
      </c>
      <c r="E136" s="83" t="s">
        <v>1604</v>
      </c>
      <c r="F136" s="83"/>
      <c r="G136" s="296">
        <v>1</v>
      </c>
    </row>
    <row r="137" spans="1:7">
      <c r="A137" s="83" t="s">
        <v>3146</v>
      </c>
      <c r="B137" s="81"/>
      <c r="C137" s="81"/>
      <c r="D137" s="81"/>
      <c r="E137" s="81"/>
      <c r="F137" s="81"/>
      <c r="G137" s="296">
        <v>83</v>
      </c>
    </row>
    <row r="138" spans="1:7">
      <c r="A138" s="83" t="s">
        <v>3121</v>
      </c>
      <c r="B138" s="301" t="s">
        <v>986</v>
      </c>
      <c r="C138" s="83" t="s">
        <v>294</v>
      </c>
      <c r="D138" s="83" t="s">
        <v>3276</v>
      </c>
      <c r="E138" s="83" t="s">
        <v>1604</v>
      </c>
      <c r="F138" s="83"/>
      <c r="G138" s="296">
        <v>1</v>
      </c>
    </row>
    <row r="139" spans="1:7">
      <c r="A139" s="91"/>
      <c r="B139" s="301" t="s">
        <v>987</v>
      </c>
      <c r="C139" s="83" t="s">
        <v>295</v>
      </c>
      <c r="D139" s="83" t="s">
        <v>3277</v>
      </c>
      <c r="E139" s="83" t="s">
        <v>1604</v>
      </c>
      <c r="F139" s="83"/>
      <c r="G139" s="296">
        <v>1</v>
      </c>
    </row>
    <row r="140" spans="1:7">
      <c r="A140" s="91"/>
      <c r="B140" s="301" t="s">
        <v>988</v>
      </c>
      <c r="C140" s="83" t="s">
        <v>298</v>
      </c>
      <c r="D140" s="83" t="s">
        <v>3278</v>
      </c>
      <c r="E140" s="83" t="s">
        <v>1604</v>
      </c>
      <c r="F140" s="83"/>
      <c r="G140" s="296">
        <v>1</v>
      </c>
    </row>
    <row r="141" spans="1:7">
      <c r="A141" s="91"/>
      <c r="B141" s="301" t="s">
        <v>990</v>
      </c>
      <c r="C141" s="83" t="s">
        <v>300</v>
      </c>
      <c r="D141" s="83" t="s">
        <v>3279</v>
      </c>
      <c r="E141" s="83" t="s">
        <v>1604</v>
      </c>
      <c r="F141" s="83"/>
      <c r="G141" s="296">
        <v>1</v>
      </c>
    </row>
    <row r="142" spans="1:7">
      <c r="A142" s="91"/>
      <c r="B142" s="301" t="s">
        <v>991</v>
      </c>
      <c r="C142" s="83" t="s">
        <v>310</v>
      </c>
      <c r="D142" s="83" t="s">
        <v>3280</v>
      </c>
      <c r="E142" s="84">
        <v>43678</v>
      </c>
      <c r="F142" s="83" t="s">
        <v>3149</v>
      </c>
      <c r="G142" s="296">
        <v>1</v>
      </c>
    </row>
    <row r="143" spans="1:7">
      <c r="A143" s="91"/>
      <c r="B143" s="301" t="s">
        <v>994</v>
      </c>
      <c r="C143" s="83" t="s">
        <v>303</v>
      </c>
      <c r="D143" s="83" t="s">
        <v>3281</v>
      </c>
      <c r="E143" s="83" t="s">
        <v>1604</v>
      </c>
      <c r="F143" s="83"/>
      <c r="G143" s="296">
        <v>1</v>
      </c>
    </row>
    <row r="144" spans="1:7">
      <c r="A144" s="91"/>
      <c r="B144" s="301" t="s">
        <v>265</v>
      </c>
      <c r="C144" s="83" t="s">
        <v>312</v>
      </c>
      <c r="D144" s="83" t="s">
        <v>3282</v>
      </c>
      <c r="E144" s="83" t="s">
        <v>1604</v>
      </c>
      <c r="F144" s="83"/>
      <c r="G144" s="296">
        <v>1</v>
      </c>
    </row>
    <row r="145" spans="1:7">
      <c r="A145" s="91"/>
      <c r="B145" s="301" t="s">
        <v>1684</v>
      </c>
      <c r="C145" s="83" t="s">
        <v>1679</v>
      </c>
      <c r="D145" s="83" t="s">
        <v>3283</v>
      </c>
      <c r="E145" s="83" t="s">
        <v>1604</v>
      </c>
      <c r="F145" s="83"/>
      <c r="G145" s="296">
        <v>1</v>
      </c>
    </row>
    <row r="146" spans="1:7">
      <c r="A146" s="91"/>
      <c r="B146" s="301" t="s">
        <v>229</v>
      </c>
      <c r="C146" s="83" t="s">
        <v>314</v>
      </c>
      <c r="D146" s="83" t="s">
        <v>3284</v>
      </c>
      <c r="E146" s="83" t="s">
        <v>1604</v>
      </c>
      <c r="F146" s="83"/>
      <c r="G146" s="296">
        <v>1</v>
      </c>
    </row>
    <row r="147" spans="1:7">
      <c r="A147" s="91"/>
      <c r="B147" s="301" t="s">
        <v>275</v>
      </c>
      <c r="C147" s="83" t="s">
        <v>1740</v>
      </c>
      <c r="D147" s="83" t="s">
        <v>3285</v>
      </c>
      <c r="E147" s="83" t="s">
        <v>1604</v>
      </c>
      <c r="F147" s="83" t="s">
        <v>3155</v>
      </c>
      <c r="G147" s="296">
        <v>1</v>
      </c>
    </row>
    <row r="148" spans="1:7">
      <c r="A148" s="91"/>
      <c r="B148" s="301" t="s">
        <v>969</v>
      </c>
      <c r="C148" s="83" t="s">
        <v>315</v>
      </c>
      <c r="D148" s="83" t="s">
        <v>3286</v>
      </c>
      <c r="E148" s="83" t="s">
        <v>1604</v>
      </c>
      <c r="F148" s="83"/>
      <c r="G148" s="296">
        <v>1</v>
      </c>
    </row>
    <row r="149" spans="1:7">
      <c r="A149" s="91"/>
      <c r="B149" s="301" t="s">
        <v>231</v>
      </c>
      <c r="C149" s="83" t="s">
        <v>317</v>
      </c>
      <c r="D149" s="83" t="s">
        <v>3287</v>
      </c>
      <c r="E149" s="83" t="s">
        <v>1604</v>
      </c>
      <c r="F149" s="83"/>
      <c r="G149" s="296">
        <v>1</v>
      </c>
    </row>
    <row r="150" spans="1:7">
      <c r="A150" s="91"/>
      <c r="B150" s="301" t="s">
        <v>277</v>
      </c>
      <c r="C150" s="83" t="s">
        <v>321</v>
      </c>
      <c r="D150" s="83" t="s">
        <v>3288</v>
      </c>
      <c r="E150" s="83" t="s">
        <v>1604</v>
      </c>
      <c r="F150" s="83"/>
      <c r="G150" s="296">
        <v>1</v>
      </c>
    </row>
    <row r="151" spans="1:7">
      <c r="A151" s="91"/>
      <c r="B151" s="301" t="s">
        <v>972</v>
      </c>
      <c r="C151" s="83" t="s">
        <v>327</v>
      </c>
      <c r="D151" s="83" t="s">
        <v>3289</v>
      </c>
      <c r="E151" s="84">
        <v>43560</v>
      </c>
      <c r="F151" s="83" t="s">
        <v>3158</v>
      </c>
      <c r="G151" s="296">
        <v>1</v>
      </c>
    </row>
    <row r="152" spans="1:7">
      <c r="A152" s="91"/>
      <c r="B152" s="301" t="s">
        <v>998</v>
      </c>
      <c r="C152" s="83" t="s">
        <v>332</v>
      </c>
      <c r="D152" s="83" t="s">
        <v>3290</v>
      </c>
      <c r="E152" s="83" t="s">
        <v>1604</v>
      </c>
      <c r="F152" s="83" t="s">
        <v>292</v>
      </c>
      <c r="G152" s="296">
        <v>1</v>
      </c>
    </row>
    <row r="153" spans="1:7">
      <c r="A153" s="91"/>
      <c r="B153" s="301" t="s">
        <v>975</v>
      </c>
      <c r="C153" s="83" t="s">
        <v>334</v>
      </c>
      <c r="D153" s="83" t="s">
        <v>3291</v>
      </c>
      <c r="E153" s="83" t="s">
        <v>1604</v>
      </c>
      <c r="F153" s="83"/>
      <c r="G153" s="296">
        <v>1</v>
      </c>
    </row>
    <row r="154" spans="1:7">
      <c r="A154" s="91"/>
      <c r="B154" s="301" t="s">
        <v>271</v>
      </c>
      <c r="C154" s="83" t="s">
        <v>340</v>
      </c>
      <c r="D154" s="83" t="s">
        <v>3292</v>
      </c>
      <c r="E154" s="83" t="s">
        <v>1604</v>
      </c>
      <c r="F154" s="83"/>
      <c r="G154" s="296">
        <v>1</v>
      </c>
    </row>
    <row r="155" spans="1:7">
      <c r="A155" s="91"/>
      <c r="B155" s="301" t="s">
        <v>976</v>
      </c>
      <c r="C155" s="83" t="s">
        <v>348</v>
      </c>
      <c r="D155" s="83" t="s">
        <v>3293</v>
      </c>
      <c r="E155" s="84">
        <v>43160</v>
      </c>
      <c r="F155" s="83" t="s">
        <v>496</v>
      </c>
      <c r="G155" s="296">
        <v>1</v>
      </c>
    </row>
    <row r="156" spans="1:7">
      <c r="A156" s="91"/>
      <c r="B156" s="301" t="s">
        <v>977</v>
      </c>
      <c r="C156" s="83" t="s">
        <v>343</v>
      </c>
      <c r="D156" s="83" t="s">
        <v>3293</v>
      </c>
      <c r="E156" s="84">
        <v>43237</v>
      </c>
      <c r="F156" s="83" t="s">
        <v>496</v>
      </c>
      <c r="G156" s="296">
        <v>1</v>
      </c>
    </row>
    <row r="157" spans="1:7">
      <c r="A157" s="91"/>
      <c r="B157" s="301" t="s">
        <v>978</v>
      </c>
      <c r="C157" s="83" t="s">
        <v>345</v>
      </c>
      <c r="D157" s="83" t="s">
        <v>3294</v>
      </c>
      <c r="E157" s="83" t="s">
        <v>1604</v>
      </c>
      <c r="F157" s="83"/>
      <c r="G157" s="296">
        <v>1</v>
      </c>
    </row>
    <row r="158" spans="1:7">
      <c r="A158" s="91"/>
      <c r="B158" s="301" t="s">
        <v>979</v>
      </c>
      <c r="C158" s="83" t="s">
        <v>329</v>
      </c>
      <c r="D158" s="83" t="s">
        <v>3295</v>
      </c>
      <c r="E158" s="83" t="s">
        <v>1604</v>
      </c>
      <c r="F158" s="83"/>
      <c r="G158" s="296">
        <v>1</v>
      </c>
    </row>
    <row r="159" spans="1:7">
      <c r="A159" s="91"/>
      <c r="B159" s="301" t="s">
        <v>187</v>
      </c>
      <c r="C159" s="83" t="s">
        <v>347</v>
      </c>
      <c r="D159" s="83" t="s">
        <v>3296</v>
      </c>
      <c r="E159" s="83" t="s">
        <v>1604</v>
      </c>
      <c r="F159" s="83"/>
      <c r="G159" s="296">
        <v>1</v>
      </c>
    </row>
    <row r="160" spans="1:7">
      <c r="A160" s="91"/>
      <c r="B160" s="301" t="s">
        <v>281</v>
      </c>
      <c r="C160" s="83" t="s">
        <v>351</v>
      </c>
      <c r="D160" s="83" t="s">
        <v>3180</v>
      </c>
      <c r="E160" s="83" t="s">
        <v>1604</v>
      </c>
      <c r="F160" s="83"/>
      <c r="G160" s="296">
        <v>1</v>
      </c>
    </row>
    <row r="161" spans="1:7">
      <c r="A161" s="91"/>
      <c r="B161" s="301" t="s">
        <v>195</v>
      </c>
      <c r="C161" s="83" t="s">
        <v>356</v>
      </c>
      <c r="D161" s="83" t="s">
        <v>3297</v>
      </c>
      <c r="E161" s="83" t="s">
        <v>1604</v>
      </c>
      <c r="F161" s="83"/>
      <c r="G161" s="296">
        <v>1</v>
      </c>
    </row>
    <row r="162" spans="1:7">
      <c r="A162" s="91"/>
      <c r="B162" s="301" t="s">
        <v>197</v>
      </c>
      <c r="C162" s="83" t="s">
        <v>357</v>
      </c>
      <c r="D162" s="83" t="s">
        <v>3298</v>
      </c>
      <c r="E162" s="83" t="s">
        <v>1604</v>
      </c>
      <c r="F162" s="83"/>
      <c r="G162" s="296">
        <v>1</v>
      </c>
    </row>
    <row r="163" spans="1:7">
      <c r="A163" s="91"/>
      <c r="B163" s="301" t="s">
        <v>199</v>
      </c>
      <c r="C163" s="83" t="s">
        <v>358</v>
      </c>
      <c r="D163" s="83" t="s">
        <v>3170</v>
      </c>
      <c r="E163" s="83" t="s">
        <v>1604</v>
      </c>
      <c r="F163" s="83"/>
      <c r="G163" s="296">
        <v>1</v>
      </c>
    </row>
    <row r="164" spans="1:7">
      <c r="A164" s="91"/>
      <c r="B164" s="301" t="s">
        <v>982</v>
      </c>
      <c r="C164" s="83" t="s">
        <v>359</v>
      </c>
      <c r="D164" s="83" t="s">
        <v>3299</v>
      </c>
      <c r="E164" s="83" t="s">
        <v>1604</v>
      </c>
      <c r="F164" s="83"/>
      <c r="G164" s="296">
        <v>1</v>
      </c>
    </row>
    <row r="165" spans="1:7">
      <c r="A165" s="91"/>
      <c r="B165" s="301" t="s">
        <v>201</v>
      </c>
      <c r="C165" s="83" t="s">
        <v>363</v>
      </c>
      <c r="D165" s="83" t="s">
        <v>3300</v>
      </c>
      <c r="E165" s="84">
        <v>43349</v>
      </c>
      <c r="F165" s="83" t="s">
        <v>3157</v>
      </c>
      <c r="G165" s="296">
        <v>1</v>
      </c>
    </row>
    <row r="166" spans="1:7">
      <c r="A166" s="91"/>
      <c r="B166" s="301" t="s">
        <v>207</v>
      </c>
      <c r="C166" s="83" t="s">
        <v>367</v>
      </c>
      <c r="D166" s="83" t="s">
        <v>3301</v>
      </c>
      <c r="E166" s="83" t="s">
        <v>1604</v>
      </c>
      <c r="F166" s="83"/>
      <c r="G166" s="296">
        <v>1</v>
      </c>
    </row>
    <row r="167" spans="1:7">
      <c r="A167" s="91"/>
      <c r="B167" s="301" t="s">
        <v>241</v>
      </c>
      <c r="C167" s="83" t="s">
        <v>372</v>
      </c>
      <c r="D167" s="83" t="s">
        <v>3302</v>
      </c>
      <c r="E167" s="83" t="s">
        <v>1604</v>
      </c>
      <c r="F167" s="83"/>
      <c r="G167" s="296">
        <v>1</v>
      </c>
    </row>
    <row r="168" spans="1:7">
      <c r="A168" s="91"/>
      <c r="B168" s="301" t="s">
        <v>405</v>
      </c>
      <c r="C168" s="83" t="s">
        <v>375</v>
      </c>
      <c r="D168" s="83" t="s">
        <v>3303</v>
      </c>
      <c r="E168" s="83" t="s">
        <v>1604</v>
      </c>
      <c r="F168" s="83"/>
      <c r="G168" s="296">
        <v>1</v>
      </c>
    </row>
    <row r="169" spans="1:7">
      <c r="A169" s="91"/>
      <c r="B169" s="301" t="s">
        <v>407</v>
      </c>
      <c r="C169" s="83" t="s">
        <v>376</v>
      </c>
      <c r="D169" s="83" t="s">
        <v>3304</v>
      </c>
      <c r="E169" s="83" t="s">
        <v>1604</v>
      </c>
      <c r="F169" s="83"/>
      <c r="G169" s="296">
        <v>1</v>
      </c>
    </row>
    <row r="170" spans="1:7">
      <c r="A170" s="91"/>
      <c r="B170" s="301" t="s">
        <v>1854</v>
      </c>
      <c r="C170" s="83" t="s">
        <v>1826</v>
      </c>
      <c r="D170" s="83" t="s">
        <v>3305</v>
      </c>
      <c r="E170" s="83" t="s">
        <v>1604</v>
      </c>
      <c r="F170" s="83"/>
      <c r="G170" s="296">
        <v>1</v>
      </c>
    </row>
    <row r="171" spans="1:7">
      <c r="A171" s="91"/>
      <c r="B171" s="301" t="s">
        <v>216</v>
      </c>
      <c r="C171" s="83" t="s">
        <v>382</v>
      </c>
      <c r="D171" s="83" t="s">
        <v>3306</v>
      </c>
      <c r="E171" s="83" t="s">
        <v>1604</v>
      </c>
      <c r="F171" s="83"/>
      <c r="G171" s="296">
        <v>1</v>
      </c>
    </row>
    <row r="172" spans="1:7">
      <c r="A172" s="91"/>
      <c r="B172" s="301" t="s">
        <v>23</v>
      </c>
      <c r="C172" s="83" t="s">
        <v>909</v>
      </c>
      <c r="D172" s="83" t="s">
        <v>3307</v>
      </c>
      <c r="E172" s="84">
        <v>43559</v>
      </c>
      <c r="F172" s="83" t="s">
        <v>3563</v>
      </c>
      <c r="G172" s="296">
        <v>1</v>
      </c>
    </row>
    <row r="173" spans="1:7">
      <c r="A173" s="91"/>
      <c r="B173" s="301" t="s">
        <v>1235</v>
      </c>
      <c r="C173" s="83" t="s">
        <v>1211</v>
      </c>
      <c r="D173" s="83" t="s">
        <v>3308</v>
      </c>
      <c r="E173" s="83" t="s">
        <v>1604</v>
      </c>
      <c r="F173" s="83"/>
      <c r="G173" s="296">
        <v>1</v>
      </c>
    </row>
    <row r="174" spans="1:7">
      <c r="A174" s="91"/>
      <c r="B174" s="301" t="s">
        <v>1223</v>
      </c>
      <c r="C174" s="83" t="s">
        <v>1168</v>
      </c>
      <c r="D174" s="83" t="s">
        <v>3309</v>
      </c>
      <c r="E174" s="83" t="s">
        <v>1604</v>
      </c>
      <c r="F174" s="83"/>
      <c r="G174" s="296">
        <v>1</v>
      </c>
    </row>
    <row r="175" spans="1:7">
      <c r="A175" s="91"/>
      <c r="B175" s="301" t="s">
        <v>1861</v>
      </c>
      <c r="C175" s="83" t="s">
        <v>1863</v>
      </c>
      <c r="D175" s="83" t="s">
        <v>3310</v>
      </c>
      <c r="E175" s="83" t="s">
        <v>1604</v>
      </c>
      <c r="F175" s="83"/>
      <c r="G175" s="296">
        <v>1</v>
      </c>
    </row>
    <row r="176" spans="1:7">
      <c r="A176" s="91"/>
      <c r="B176" s="301" t="s">
        <v>2328</v>
      </c>
      <c r="C176" s="83" t="s">
        <v>2329</v>
      </c>
      <c r="D176" s="83" t="s">
        <v>3311</v>
      </c>
      <c r="E176" s="84">
        <v>43440</v>
      </c>
      <c r="F176" s="83" t="s">
        <v>2824</v>
      </c>
      <c r="G176" s="296">
        <v>1</v>
      </c>
    </row>
    <row r="177" spans="1:7">
      <c r="A177" s="91"/>
      <c r="B177" s="301" t="s">
        <v>2330</v>
      </c>
      <c r="C177" s="83" t="s">
        <v>2331</v>
      </c>
      <c r="D177" s="83" t="s">
        <v>3312</v>
      </c>
      <c r="E177" s="83" t="s">
        <v>1604</v>
      </c>
      <c r="F177" s="83"/>
      <c r="G177" s="296">
        <v>1</v>
      </c>
    </row>
    <row r="178" spans="1:7">
      <c r="A178" s="91"/>
      <c r="B178" s="301" t="s">
        <v>2804</v>
      </c>
      <c r="C178" s="83" t="s">
        <v>2805</v>
      </c>
      <c r="D178" s="83" t="s">
        <v>3313</v>
      </c>
      <c r="E178" s="83" t="s">
        <v>1604</v>
      </c>
      <c r="F178" s="83" t="s">
        <v>292</v>
      </c>
      <c r="G178" s="296">
        <v>1</v>
      </c>
    </row>
    <row r="179" spans="1:7">
      <c r="A179" s="91"/>
      <c r="B179" s="301" t="s">
        <v>3081</v>
      </c>
      <c r="C179" s="83" t="s">
        <v>3082</v>
      </c>
      <c r="D179" s="83" t="s">
        <v>3314</v>
      </c>
      <c r="E179" s="83" t="s">
        <v>292</v>
      </c>
      <c r="F179" s="83" t="s">
        <v>3158</v>
      </c>
      <c r="G179" s="296">
        <v>1</v>
      </c>
    </row>
    <row r="180" spans="1:7">
      <c r="A180" s="91"/>
      <c r="B180" s="301" t="s">
        <v>2941</v>
      </c>
      <c r="C180" s="83" t="s">
        <v>3560</v>
      </c>
      <c r="D180" s="83" t="s">
        <v>3315</v>
      </c>
      <c r="E180" s="84">
        <v>43776</v>
      </c>
      <c r="F180" s="83" t="s">
        <v>3141</v>
      </c>
      <c r="G180" s="296">
        <v>1</v>
      </c>
    </row>
    <row r="181" spans="1:7">
      <c r="A181" s="91"/>
      <c r="B181" s="301" t="s">
        <v>3113</v>
      </c>
      <c r="C181" s="83" t="s">
        <v>2958</v>
      </c>
      <c r="D181" s="83" t="s">
        <v>3316</v>
      </c>
      <c r="E181" s="83" t="s">
        <v>1604</v>
      </c>
      <c r="F181" s="83"/>
      <c r="G181" s="296">
        <v>1</v>
      </c>
    </row>
    <row r="182" spans="1:7">
      <c r="A182" s="91"/>
      <c r="B182" s="301" t="s">
        <v>3114</v>
      </c>
      <c r="C182" s="83" t="s">
        <v>2960</v>
      </c>
      <c r="D182" s="83" t="s">
        <v>3317</v>
      </c>
      <c r="E182" s="83" t="s">
        <v>1604</v>
      </c>
      <c r="F182" s="83" t="s">
        <v>496</v>
      </c>
      <c r="G182" s="296">
        <v>1</v>
      </c>
    </row>
    <row r="183" spans="1:7">
      <c r="A183" s="91"/>
      <c r="B183" s="301" t="s">
        <v>3116</v>
      </c>
      <c r="C183" s="83" t="s">
        <v>2964</v>
      </c>
      <c r="D183" s="83" t="s">
        <v>3318</v>
      </c>
      <c r="E183" s="83" t="s">
        <v>1604</v>
      </c>
      <c r="F183" s="83" t="s">
        <v>3135</v>
      </c>
      <c r="G183" s="296">
        <v>1</v>
      </c>
    </row>
    <row r="184" spans="1:7">
      <c r="A184" s="91"/>
      <c r="B184" s="301" t="s">
        <v>1296</v>
      </c>
      <c r="C184" s="83" t="s">
        <v>1277</v>
      </c>
      <c r="D184" s="83" t="s">
        <v>3319</v>
      </c>
      <c r="E184" s="83" t="s">
        <v>1604</v>
      </c>
      <c r="F184" s="83" t="s">
        <v>3126</v>
      </c>
      <c r="G184" s="296">
        <v>1</v>
      </c>
    </row>
    <row r="185" spans="1:7">
      <c r="A185" s="91"/>
      <c r="B185" s="301" t="s">
        <v>1298</v>
      </c>
      <c r="C185" s="83" t="s">
        <v>1283</v>
      </c>
      <c r="D185" s="83" t="s">
        <v>3319</v>
      </c>
      <c r="E185" s="83" t="s">
        <v>1604</v>
      </c>
      <c r="F185" s="83" t="s">
        <v>3126</v>
      </c>
      <c r="G185" s="296">
        <v>1</v>
      </c>
    </row>
    <row r="186" spans="1:7">
      <c r="A186" s="91"/>
      <c r="B186" s="301" t="s">
        <v>1299</v>
      </c>
      <c r="C186" s="83" t="s">
        <v>1286</v>
      </c>
      <c r="D186" s="83" t="s">
        <v>3319</v>
      </c>
      <c r="E186" s="83" t="s">
        <v>1604</v>
      </c>
      <c r="F186" s="83" t="s">
        <v>3126</v>
      </c>
      <c r="G186" s="296">
        <v>1</v>
      </c>
    </row>
    <row r="187" spans="1:7">
      <c r="A187" s="91"/>
      <c r="B187" s="301" t="s">
        <v>1300</v>
      </c>
      <c r="C187" s="83" t="s">
        <v>1288</v>
      </c>
      <c r="D187" s="83" t="s">
        <v>3319</v>
      </c>
      <c r="E187" s="83" t="s">
        <v>1604</v>
      </c>
      <c r="F187" s="83" t="s">
        <v>3126</v>
      </c>
      <c r="G187" s="296">
        <v>1</v>
      </c>
    </row>
    <row r="188" spans="1:7">
      <c r="A188" s="91"/>
      <c r="B188" s="301" t="s">
        <v>1301</v>
      </c>
      <c r="C188" s="83" t="s">
        <v>1290</v>
      </c>
      <c r="D188" s="83" t="s">
        <v>3319</v>
      </c>
      <c r="E188" s="83" t="s">
        <v>1604</v>
      </c>
      <c r="F188" s="83" t="s">
        <v>3126</v>
      </c>
      <c r="G188" s="296">
        <v>1</v>
      </c>
    </row>
    <row r="189" spans="1:7">
      <c r="A189" s="91"/>
      <c r="B189" s="301" t="s">
        <v>2780</v>
      </c>
      <c r="C189" s="83" t="s">
        <v>2781</v>
      </c>
      <c r="D189" s="83" t="s">
        <v>3319</v>
      </c>
      <c r="E189" s="83" t="s">
        <v>1604</v>
      </c>
      <c r="F189" s="83" t="s">
        <v>3126</v>
      </c>
      <c r="G189" s="296">
        <v>1</v>
      </c>
    </row>
    <row r="190" spans="1:7">
      <c r="A190" s="91"/>
      <c r="B190" s="83" t="s">
        <v>3582</v>
      </c>
      <c r="C190" s="83" t="s">
        <v>3584</v>
      </c>
      <c r="D190" s="83" t="s">
        <v>3319</v>
      </c>
      <c r="E190" s="83" t="s">
        <v>1604</v>
      </c>
      <c r="F190" s="83"/>
      <c r="G190" s="296">
        <v>1</v>
      </c>
    </row>
    <row r="191" spans="1:7">
      <c r="A191" s="91"/>
      <c r="B191" s="301" t="s">
        <v>1738</v>
      </c>
      <c r="C191" s="83" t="s">
        <v>1734</v>
      </c>
      <c r="D191" s="83" t="s">
        <v>3320</v>
      </c>
      <c r="E191" s="83" t="s">
        <v>1604</v>
      </c>
      <c r="F191" s="83" t="s">
        <v>3126</v>
      </c>
      <c r="G191" s="296">
        <v>1</v>
      </c>
    </row>
    <row r="192" spans="1:7">
      <c r="A192" s="91"/>
      <c r="B192" s="301" t="s">
        <v>1325</v>
      </c>
      <c r="C192" s="83" t="s">
        <v>1667</v>
      </c>
      <c r="D192" s="83" t="s">
        <v>3321</v>
      </c>
      <c r="E192" s="83" t="s">
        <v>1604</v>
      </c>
      <c r="F192" s="83"/>
      <c r="G192" s="296">
        <v>1</v>
      </c>
    </row>
    <row r="193" spans="1:7">
      <c r="A193" s="91"/>
      <c r="B193" s="301" t="s">
        <v>1455</v>
      </c>
      <c r="C193" s="83" t="s">
        <v>335</v>
      </c>
      <c r="D193" s="83" t="s">
        <v>3168</v>
      </c>
      <c r="E193" s="83" t="s">
        <v>1604</v>
      </c>
      <c r="F193" s="83"/>
      <c r="G193" s="296">
        <v>1</v>
      </c>
    </row>
    <row r="194" spans="1:7">
      <c r="A194" s="91"/>
      <c r="B194" s="301" t="s">
        <v>1457</v>
      </c>
      <c r="C194" s="83" t="s">
        <v>338</v>
      </c>
      <c r="D194" s="83" t="s">
        <v>3168</v>
      </c>
      <c r="E194" s="83" t="s">
        <v>1604</v>
      </c>
      <c r="F194" s="83"/>
      <c r="G194" s="296">
        <v>1</v>
      </c>
    </row>
    <row r="195" spans="1:7">
      <c r="A195" s="91"/>
      <c r="B195" s="301" t="s">
        <v>1459</v>
      </c>
      <c r="C195" s="83" t="s">
        <v>339</v>
      </c>
      <c r="D195" s="83" t="s">
        <v>3168</v>
      </c>
      <c r="E195" s="83" t="s">
        <v>1604</v>
      </c>
      <c r="F195" s="83"/>
      <c r="G195" s="296">
        <v>1</v>
      </c>
    </row>
    <row r="196" spans="1:7">
      <c r="A196" s="91"/>
      <c r="B196" s="83" t="s">
        <v>3613</v>
      </c>
      <c r="C196" s="83" t="s">
        <v>293</v>
      </c>
      <c r="D196" s="83" t="s">
        <v>291</v>
      </c>
      <c r="E196" s="83" t="s">
        <v>1604</v>
      </c>
      <c r="F196" s="83"/>
      <c r="G196" s="296">
        <v>1</v>
      </c>
    </row>
    <row r="197" spans="1:7">
      <c r="A197" s="91"/>
      <c r="B197" s="83" t="s">
        <v>3614</v>
      </c>
      <c r="C197" s="83" t="s">
        <v>3603</v>
      </c>
      <c r="D197" s="83" t="s">
        <v>291</v>
      </c>
      <c r="E197" s="83" t="s">
        <v>1604</v>
      </c>
      <c r="F197" s="83"/>
      <c r="G197" s="296">
        <v>1</v>
      </c>
    </row>
    <row r="198" spans="1:7">
      <c r="A198" s="91"/>
      <c r="B198" s="83" t="s">
        <v>3615</v>
      </c>
      <c r="C198" s="83" t="s">
        <v>3604</v>
      </c>
      <c r="D198" s="83" t="s">
        <v>291</v>
      </c>
      <c r="E198" s="83" t="s">
        <v>1604</v>
      </c>
      <c r="F198" s="83"/>
      <c r="G198" s="296">
        <v>1</v>
      </c>
    </row>
    <row r="199" spans="1:7">
      <c r="A199" s="91"/>
      <c r="B199" s="83" t="s">
        <v>3616</v>
      </c>
      <c r="C199" s="83" t="s">
        <v>3605</v>
      </c>
      <c r="D199" s="83" t="s">
        <v>291</v>
      </c>
      <c r="E199" s="83" t="s">
        <v>1604</v>
      </c>
      <c r="F199" s="83"/>
      <c r="G199" s="296">
        <v>1</v>
      </c>
    </row>
    <row r="200" spans="1:7">
      <c r="A200" s="91"/>
      <c r="B200" s="301" t="s">
        <v>2308</v>
      </c>
      <c r="C200" s="83" t="s">
        <v>2332</v>
      </c>
      <c r="D200" s="83" t="s">
        <v>3322</v>
      </c>
      <c r="E200" s="83" t="s">
        <v>1604</v>
      </c>
      <c r="F200" s="83"/>
      <c r="G200" s="296">
        <v>1</v>
      </c>
    </row>
    <row r="201" spans="1:7">
      <c r="A201" s="83" t="s">
        <v>3145</v>
      </c>
      <c r="B201" s="81"/>
      <c r="C201" s="81"/>
      <c r="D201" s="81"/>
      <c r="E201" s="81"/>
      <c r="F201" s="81"/>
      <c r="G201" s="296">
        <v>63</v>
      </c>
    </row>
    <row r="202" spans="1:7">
      <c r="A202" s="83" t="s">
        <v>3124</v>
      </c>
      <c r="B202" s="301" t="s">
        <v>3085</v>
      </c>
      <c r="C202" s="83" t="s">
        <v>3086</v>
      </c>
      <c r="D202" s="83" t="s">
        <v>3323</v>
      </c>
      <c r="E202" s="83" t="s">
        <v>1604</v>
      </c>
      <c r="F202" s="83"/>
      <c r="G202" s="296">
        <v>1</v>
      </c>
    </row>
    <row r="203" spans="1:7">
      <c r="A203" s="91"/>
      <c r="B203" s="83" t="s">
        <v>3610</v>
      </c>
      <c r="C203" s="83" t="s">
        <v>3592</v>
      </c>
      <c r="D203" s="83" t="s">
        <v>3594</v>
      </c>
      <c r="E203" s="83" t="s">
        <v>1604</v>
      </c>
      <c r="F203" s="83"/>
      <c r="G203" s="296">
        <v>1</v>
      </c>
    </row>
    <row r="204" spans="1:7">
      <c r="A204" s="91"/>
      <c r="B204" s="301" t="s">
        <v>1317</v>
      </c>
      <c r="C204" s="83" t="s">
        <v>325</v>
      </c>
      <c r="D204" s="83" t="s">
        <v>3324</v>
      </c>
      <c r="E204" s="83" t="s">
        <v>1604</v>
      </c>
      <c r="F204" s="83" t="s">
        <v>3617</v>
      </c>
      <c r="G204" s="296">
        <v>1</v>
      </c>
    </row>
    <row r="205" spans="1:7">
      <c r="A205" s="91"/>
      <c r="B205" s="301" t="s">
        <v>1315</v>
      </c>
      <c r="C205" s="83" t="s">
        <v>325</v>
      </c>
      <c r="D205" s="83" t="s">
        <v>3324</v>
      </c>
      <c r="E205" s="84">
        <v>43776</v>
      </c>
      <c r="F205" s="83" t="s">
        <v>3617</v>
      </c>
      <c r="G205" s="296">
        <v>1</v>
      </c>
    </row>
    <row r="206" spans="1:7">
      <c r="A206" s="91"/>
      <c r="B206" s="301" t="s">
        <v>1319</v>
      </c>
      <c r="C206" s="83" t="s">
        <v>325</v>
      </c>
      <c r="D206" s="83" t="s">
        <v>3324</v>
      </c>
      <c r="E206" s="83" t="s">
        <v>1604</v>
      </c>
      <c r="F206" s="83"/>
      <c r="G206" s="296">
        <v>1</v>
      </c>
    </row>
    <row r="207" spans="1:7">
      <c r="A207" s="91"/>
      <c r="B207" s="301" t="s">
        <v>1309</v>
      </c>
      <c r="C207" s="83" t="s">
        <v>325</v>
      </c>
      <c r="D207" s="83" t="s">
        <v>3324</v>
      </c>
      <c r="E207" s="83" t="s">
        <v>1604</v>
      </c>
      <c r="F207" s="83" t="s">
        <v>3617</v>
      </c>
      <c r="G207" s="296">
        <v>1</v>
      </c>
    </row>
    <row r="208" spans="1:7">
      <c r="A208" s="91"/>
      <c r="B208" s="301" t="s">
        <v>1311</v>
      </c>
      <c r="C208" s="83" t="s">
        <v>325</v>
      </c>
      <c r="D208" s="83" t="s">
        <v>3324</v>
      </c>
      <c r="E208" s="83" t="s">
        <v>1604</v>
      </c>
      <c r="F208" s="83"/>
      <c r="G208" s="296">
        <v>1</v>
      </c>
    </row>
    <row r="209" spans="1:7">
      <c r="A209" s="91"/>
      <c r="B209" s="301" t="s">
        <v>1313</v>
      </c>
      <c r="C209" s="83" t="s">
        <v>325</v>
      </c>
      <c r="D209" s="83" t="s">
        <v>3324</v>
      </c>
      <c r="E209" s="83" t="s">
        <v>1604</v>
      </c>
      <c r="F209" s="83"/>
      <c r="G209" s="296">
        <v>1</v>
      </c>
    </row>
    <row r="210" spans="1:7">
      <c r="A210" s="91"/>
      <c r="B210" s="301" t="s">
        <v>1321</v>
      </c>
      <c r="C210" s="83" t="s">
        <v>1270</v>
      </c>
      <c r="D210" s="83" t="s">
        <v>3325</v>
      </c>
      <c r="E210" s="83" t="s">
        <v>1604</v>
      </c>
      <c r="F210" s="83"/>
      <c r="G210" s="296">
        <v>1</v>
      </c>
    </row>
    <row r="211" spans="1:7">
      <c r="A211" s="91"/>
      <c r="B211" s="301" t="s">
        <v>1323</v>
      </c>
      <c r="C211" s="83" t="s">
        <v>1270</v>
      </c>
      <c r="D211" s="83" t="s">
        <v>3325</v>
      </c>
      <c r="E211" s="83" t="s">
        <v>1604</v>
      </c>
      <c r="F211" s="83"/>
      <c r="G211" s="296">
        <v>1</v>
      </c>
    </row>
    <row r="212" spans="1:7">
      <c r="A212" s="91"/>
      <c r="B212" s="301" t="s">
        <v>1827</v>
      </c>
      <c r="C212" s="83" t="s">
        <v>1828</v>
      </c>
      <c r="D212" s="83" t="s">
        <v>1828</v>
      </c>
      <c r="E212" s="83" t="s">
        <v>1604</v>
      </c>
      <c r="F212" s="83"/>
      <c r="G212" s="296">
        <v>1</v>
      </c>
    </row>
    <row r="213" spans="1:7">
      <c r="A213" s="91"/>
      <c r="B213" s="83" t="s">
        <v>3611</v>
      </c>
      <c r="C213" s="83" t="s">
        <v>3612</v>
      </c>
      <c r="D213" s="83" t="s">
        <v>3618</v>
      </c>
      <c r="E213" s="83" t="s">
        <v>1604</v>
      </c>
      <c r="F213" s="83"/>
      <c r="G213" s="296">
        <v>1</v>
      </c>
    </row>
    <row r="214" spans="1:7">
      <c r="A214" s="91"/>
      <c r="B214" s="301" t="s">
        <v>1732</v>
      </c>
      <c r="C214" s="83" t="s">
        <v>1777</v>
      </c>
      <c r="D214" s="83" t="s">
        <v>291</v>
      </c>
      <c r="E214" s="83" t="s">
        <v>1604</v>
      </c>
      <c r="F214" s="83"/>
      <c r="G214" s="296">
        <v>1</v>
      </c>
    </row>
    <row r="215" spans="1:7">
      <c r="A215" s="83" t="s">
        <v>3147</v>
      </c>
      <c r="B215" s="81"/>
      <c r="C215" s="81"/>
      <c r="D215" s="81"/>
      <c r="E215" s="81"/>
      <c r="F215" s="81"/>
      <c r="G215" s="296">
        <v>13</v>
      </c>
    </row>
    <row r="216" spans="1:7">
      <c r="A216" s="83" t="s">
        <v>1604</v>
      </c>
      <c r="B216" s="301" t="s">
        <v>965</v>
      </c>
      <c r="C216" s="83" t="s">
        <v>3590</v>
      </c>
      <c r="D216" s="83" t="s">
        <v>291</v>
      </c>
      <c r="E216" s="83" t="s">
        <v>1604</v>
      </c>
      <c r="F216" s="83"/>
      <c r="G216" s="296">
        <v>1</v>
      </c>
    </row>
    <row r="217" spans="1:7">
      <c r="A217" s="91"/>
      <c r="B217" s="301" t="s">
        <v>291</v>
      </c>
      <c r="C217" s="83" t="s">
        <v>291</v>
      </c>
      <c r="D217" s="83" t="s">
        <v>291</v>
      </c>
      <c r="E217" s="83" t="s">
        <v>1604</v>
      </c>
      <c r="F217" s="83"/>
      <c r="G217" s="296"/>
    </row>
    <row r="218" spans="1:7">
      <c r="A218" s="83" t="s">
        <v>3144</v>
      </c>
      <c r="B218" s="81"/>
      <c r="C218" s="81"/>
      <c r="D218" s="81"/>
      <c r="E218" s="81"/>
      <c r="F218" s="81"/>
      <c r="G218" s="296">
        <v>1</v>
      </c>
    </row>
    <row r="219" spans="1:7">
      <c r="A219" s="85" t="s">
        <v>386</v>
      </c>
      <c r="B219" s="90"/>
      <c r="C219" s="90"/>
      <c r="D219" s="90"/>
      <c r="E219" s="90"/>
      <c r="F219" s="90"/>
      <c r="G219" s="297">
        <v>210</v>
      </c>
    </row>
  </sheetData>
  <phoneticPr fontId="2"/>
  <printOptions horizontalCentered="1"/>
  <pageMargins left="0.55118110236220474" right="0.15748031496062992" top="0.39370078740157483" bottom="0.39370078740157483" header="0.11811023622047245" footer="0.11811023622047245"/>
  <pageSetup paperSize="9" orientation="portrait" horizontalDpi="0" verticalDpi="0" r:id="rId2"/>
  <headerFooter alignWithMargins="0">
    <oddHeader>&amp;C&amp;F &amp;A</oddHeader>
    <oddFooter>&amp;C&amp;P/&amp;N&amp;R&amp;D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0"/>
  <sheetViews>
    <sheetView workbookViewId="0">
      <pane xSplit="3" ySplit="2" topLeftCell="D126" activePane="bottomRight" state="frozen"/>
      <selection pane="topRight" activeCell="D1" sqref="D1"/>
      <selection pane="bottomLeft" activeCell="A3" sqref="A3"/>
      <selection pane="bottomRight" activeCell="F145" sqref="F145"/>
    </sheetView>
  </sheetViews>
  <sheetFormatPr defaultRowHeight="13.5"/>
  <cols>
    <col min="1" max="1" width="5.875" customWidth="1"/>
    <col min="2" max="2" width="4.125" customWidth="1"/>
    <col min="3" max="3" width="24.25" customWidth="1"/>
    <col min="4" max="4" width="9.875" customWidth="1"/>
    <col min="5" max="5" width="7.25" customWidth="1"/>
    <col min="6" max="6" width="55.875" bestFit="1" customWidth="1"/>
    <col min="7" max="7" width="5.25" bestFit="1" customWidth="1"/>
    <col min="8" max="8" width="1.875" customWidth="1"/>
  </cols>
  <sheetData>
    <row r="1" spans="1:7">
      <c r="A1" s="80" t="s">
        <v>286</v>
      </c>
      <c r="B1" s="81"/>
      <c r="C1" s="81"/>
      <c r="D1" s="81"/>
      <c r="E1" s="81"/>
      <c r="F1" s="81"/>
      <c r="G1" s="82"/>
    </row>
    <row r="2" spans="1:7">
      <c r="A2" s="80" t="s">
        <v>1503</v>
      </c>
      <c r="B2" s="80" t="s">
        <v>2105</v>
      </c>
      <c r="C2" s="80" t="s">
        <v>1605</v>
      </c>
      <c r="D2" s="80" t="s">
        <v>1004</v>
      </c>
      <c r="E2" s="80" t="s">
        <v>287</v>
      </c>
      <c r="F2" s="80" t="s">
        <v>290</v>
      </c>
      <c r="G2" s="82" t="s">
        <v>1233</v>
      </c>
    </row>
    <row r="3" spans="1:7">
      <c r="A3" s="83" t="s">
        <v>1512</v>
      </c>
      <c r="B3" s="83" t="s">
        <v>2106</v>
      </c>
      <c r="C3" s="83" t="s">
        <v>1604</v>
      </c>
      <c r="D3" s="83" t="s">
        <v>291</v>
      </c>
      <c r="E3" s="83" t="s">
        <v>1296</v>
      </c>
      <c r="F3" s="83" t="s">
        <v>1277</v>
      </c>
      <c r="G3" s="296">
        <v>1</v>
      </c>
    </row>
    <row r="4" spans="1:7">
      <c r="A4" s="91"/>
      <c r="B4" s="91"/>
      <c r="C4" s="91"/>
      <c r="D4" s="91"/>
      <c r="E4" s="83" t="s">
        <v>1298</v>
      </c>
      <c r="F4" s="83" t="s">
        <v>1283</v>
      </c>
      <c r="G4" s="296">
        <v>1</v>
      </c>
    </row>
    <row r="5" spans="1:7">
      <c r="A5" s="91"/>
      <c r="B5" s="91"/>
      <c r="C5" s="91"/>
      <c r="D5" s="91"/>
      <c r="E5" s="83" t="s">
        <v>1299</v>
      </c>
      <c r="F5" s="83" t="s">
        <v>1286</v>
      </c>
      <c r="G5" s="296">
        <v>1</v>
      </c>
    </row>
    <row r="6" spans="1:7">
      <c r="A6" s="91"/>
      <c r="B6" s="91"/>
      <c r="C6" s="91"/>
      <c r="D6" s="91"/>
      <c r="E6" s="83" t="s">
        <v>1300</v>
      </c>
      <c r="F6" s="83" t="s">
        <v>1288</v>
      </c>
      <c r="G6" s="296">
        <v>1</v>
      </c>
    </row>
    <row r="7" spans="1:7">
      <c r="A7" s="91"/>
      <c r="B7" s="91"/>
      <c r="C7" s="91"/>
      <c r="D7" s="91"/>
      <c r="E7" s="83" t="s">
        <v>1301</v>
      </c>
      <c r="F7" s="83" t="s">
        <v>1290</v>
      </c>
      <c r="G7" s="296">
        <v>1</v>
      </c>
    </row>
    <row r="8" spans="1:7">
      <c r="A8" s="91"/>
      <c r="B8" s="91"/>
      <c r="C8" s="91"/>
      <c r="D8" s="91"/>
      <c r="E8" s="83" t="s">
        <v>2780</v>
      </c>
      <c r="F8" s="83" t="s">
        <v>2781</v>
      </c>
      <c r="G8" s="296">
        <v>1</v>
      </c>
    </row>
    <row r="9" spans="1:7">
      <c r="A9" s="91"/>
      <c r="B9" s="91"/>
      <c r="C9" s="91"/>
      <c r="D9" s="91"/>
      <c r="E9" s="83" t="s">
        <v>3582</v>
      </c>
      <c r="F9" s="83" t="s">
        <v>3584</v>
      </c>
      <c r="G9" s="296">
        <v>1</v>
      </c>
    </row>
    <row r="10" spans="1:7">
      <c r="A10" s="91"/>
      <c r="B10" s="91"/>
      <c r="C10" s="83" t="s">
        <v>1603</v>
      </c>
      <c r="D10" s="83" t="s">
        <v>292</v>
      </c>
      <c r="E10" s="83" t="s">
        <v>1321</v>
      </c>
      <c r="F10" s="83" t="s">
        <v>1270</v>
      </c>
      <c r="G10" s="296">
        <v>1</v>
      </c>
    </row>
    <row r="11" spans="1:7">
      <c r="A11" s="91"/>
      <c r="B11" s="91"/>
      <c r="C11" s="91"/>
      <c r="D11" s="91"/>
      <c r="E11" s="83" t="s">
        <v>1323</v>
      </c>
      <c r="F11" s="83" t="s">
        <v>1270</v>
      </c>
      <c r="G11" s="296">
        <v>1</v>
      </c>
    </row>
    <row r="12" spans="1:7">
      <c r="A12" s="91"/>
      <c r="B12" s="91"/>
      <c r="C12" s="83" t="s">
        <v>1612</v>
      </c>
      <c r="D12" s="83" t="s">
        <v>1516</v>
      </c>
      <c r="E12" s="83" t="s">
        <v>986</v>
      </c>
      <c r="F12" s="83" t="s">
        <v>294</v>
      </c>
      <c r="G12" s="296">
        <v>1</v>
      </c>
    </row>
    <row r="13" spans="1:7">
      <c r="A13" s="91"/>
      <c r="B13" s="91"/>
      <c r="C13" s="91"/>
      <c r="D13" s="91"/>
      <c r="E13" s="83" t="s">
        <v>229</v>
      </c>
      <c r="F13" s="83" t="s">
        <v>314</v>
      </c>
      <c r="G13" s="296">
        <v>1</v>
      </c>
    </row>
    <row r="14" spans="1:7">
      <c r="A14" s="91"/>
      <c r="B14" s="91"/>
      <c r="C14" s="91"/>
      <c r="D14" s="91"/>
      <c r="E14" s="83" t="s">
        <v>967</v>
      </c>
      <c r="F14" s="83" t="s">
        <v>320</v>
      </c>
      <c r="G14" s="296">
        <v>1</v>
      </c>
    </row>
    <row r="15" spans="1:7">
      <c r="A15" s="91"/>
      <c r="B15" s="91"/>
      <c r="C15" s="91"/>
      <c r="D15" s="91"/>
      <c r="E15" s="83" t="s">
        <v>972</v>
      </c>
      <c r="F15" s="83" t="s">
        <v>327</v>
      </c>
      <c r="G15" s="296">
        <v>1</v>
      </c>
    </row>
    <row r="16" spans="1:7">
      <c r="A16" s="91"/>
      <c r="B16" s="91"/>
      <c r="C16" s="91"/>
      <c r="D16" s="83" t="s">
        <v>1519</v>
      </c>
      <c r="E16" s="83" t="s">
        <v>988</v>
      </c>
      <c r="F16" s="83" t="s">
        <v>298</v>
      </c>
      <c r="G16" s="296">
        <v>1</v>
      </c>
    </row>
    <row r="17" spans="1:7">
      <c r="A17" s="91"/>
      <c r="B17" s="91"/>
      <c r="C17" s="91"/>
      <c r="D17" s="83" t="s">
        <v>1517</v>
      </c>
      <c r="E17" s="83" t="s">
        <v>987</v>
      </c>
      <c r="F17" s="83" t="s">
        <v>295</v>
      </c>
      <c r="G17" s="296">
        <v>1</v>
      </c>
    </row>
    <row r="18" spans="1:7">
      <c r="A18" s="91"/>
      <c r="B18" s="91"/>
      <c r="C18" s="91"/>
      <c r="D18" s="91"/>
      <c r="E18" s="83" t="s">
        <v>265</v>
      </c>
      <c r="F18" s="83" t="s">
        <v>312</v>
      </c>
      <c r="G18" s="296">
        <v>1</v>
      </c>
    </row>
    <row r="19" spans="1:7">
      <c r="A19" s="83" t="s">
        <v>1602</v>
      </c>
      <c r="B19" s="81"/>
      <c r="C19" s="81"/>
      <c r="D19" s="81"/>
      <c r="E19" s="81"/>
      <c r="F19" s="81"/>
      <c r="G19" s="296">
        <v>16</v>
      </c>
    </row>
    <row r="20" spans="1:7">
      <c r="A20" s="83" t="s">
        <v>1509</v>
      </c>
      <c r="B20" s="83" t="s">
        <v>2107</v>
      </c>
      <c r="C20" s="83" t="s">
        <v>2678</v>
      </c>
      <c r="D20" s="83" t="s">
        <v>1554</v>
      </c>
      <c r="E20" s="83" t="s">
        <v>281</v>
      </c>
      <c r="F20" s="83" t="s">
        <v>351</v>
      </c>
      <c r="G20" s="296">
        <v>1</v>
      </c>
    </row>
    <row r="21" spans="1:7">
      <c r="A21" s="91"/>
      <c r="B21" s="91"/>
      <c r="C21" s="83" t="s">
        <v>2677</v>
      </c>
      <c r="D21" s="83" t="s">
        <v>1578</v>
      </c>
      <c r="E21" s="83" t="s">
        <v>210</v>
      </c>
      <c r="F21" s="83" t="s">
        <v>378</v>
      </c>
      <c r="G21" s="296">
        <v>1</v>
      </c>
    </row>
    <row r="22" spans="1:7">
      <c r="A22" s="83" t="s">
        <v>1579</v>
      </c>
      <c r="B22" s="81"/>
      <c r="C22" s="81"/>
      <c r="D22" s="81"/>
      <c r="E22" s="81"/>
      <c r="F22" s="81"/>
      <c r="G22" s="296">
        <v>2</v>
      </c>
    </row>
    <row r="23" spans="1:7">
      <c r="A23" s="83" t="s">
        <v>1504</v>
      </c>
      <c r="B23" s="83" t="s">
        <v>2108</v>
      </c>
      <c r="C23" s="83" t="s">
        <v>1654</v>
      </c>
      <c r="D23" s="83" t="s">
        <v>1568</v>
      </c>
      <c r="E23" s="83" t="s">
        <v>208</v>
      </c>
      <c r="F23" s="83" t="s">
        <v>370</v>
      </c>
      <c r="G23" s="296">
        <v>1</v>
      </c>
    </row>
    <row r="24" spans="1:7">
      <c r="A24" s="91"/>
      <c r="B24" s="91"/>
      <c r="C24" s="83" t="s">
        <v>1621</v>
      </c>
      <c r="D24" s="83" t="s">
        <v>1548</v>
      </c>
      <c r="E24" s="83" t="s">
        <v>976</v>
      </c>
      <c r="F24" s="83" t="s">
        <v>348</v>
      </c>
      <c r="G24" s="296">
        <v>1</v>
      </c>
    </row>
    <row r="25" spans="1:7">
      <c r="A25" s="91"/>
      <c r="B25" s="91"/>
      <c r="C25" s="91"/>
      <c r="D25" s="91"/>
      <c r="E25" s="83" t="s">
        <v>2324</v>
      </c>
      <c r="F25" s="83" t="s">
        <v>2325</v>
      </c>
      <c r="G25" s="296">
        <v>1</v>
      </c>
    </row>
    <row r="26" spans="1:7">
      <c r="A26" s="91"/>
      <c r="B26" s="91"/>
      <c r="C26" s="91"/>
      <c r="D26" s="83" t="s">
        <v>1545</v>
      </c>
      <c r="E26" s="83" t="s">
        <v>271</v>
      </c>
      <c r="F26" s="83" t="s">
        <v>340</v>
      </c>
      <c r="G26" s="296">
        <v>1</v>
      </c>
    </row>
    <row r="27" spans="1:7">
      <c r="A27" s="91"/>
      <c r="B27" s="91"/>
      <c r="C27" s="91"/>
      <c r="D27" s="83" t="s">
        <v>2333</v>
      </c>
      <c r="E27" s="83" t="s">
        <v>2328</v>
      </c>
      <c r="F27" s="83" t="s">
        <v>2329</v>
      </c>
      <c r="G27" s="296">
        <v>1</v>
      </c>
    </row>
    <row r="28" spans="1:7">
      <c r="A28" s="91"/>
      <c r="B28" s="91"/>
      <c r="C28" s="83" t="s">
        <v>1613</v>
      </c>
      <c r="D28" s="83" t="s">
        <v>1537</v>
      </c>
      <c r="E28" s="83" t="s">
        <v>971</v>
      </c>
      <c r="F28" s="83" t="s">
        <v>323</v>
      </c>
      <c r="G28" s="296">
        <v>1</v>
      </c>
    </row>
    <row r="29" spans="1:7">
      <c r="A29" s="91"/>
      <c r="B29" s="91"/>
      <c r="C29" s="91"/>
      <c r="D29" s="83" t="s">
        <v>2334</v>
      </c>
      <c r="E29" s="83" t="s">
        <v>2322</v>
      </c>
      <c r="F29" s="83" t="s">
        <v>2323</v>
      </c>
      <c r="G29" s="296">
        <v>1</v>
      </c>
    </row>
    <row r="30" spans="1:7">
      <c r="A30" s="91"/>
      <c r="B30" s="91"/>
      <c r="C30" s="91"/>
      <c r="D30" s="83" t="s">
        <v>1577</v>
      </c>
      <c r="E30" s="83" t="s">
        <v>985</v>
      </c>
      <c r="F30" s="83" t="s">
        <v>377</v>
      </c>
      <c r="G30" s="296">
        <v>1</v>
      </c>
    </row>
    <row r="31" spans="1:7">
      <c r="A31" s="91"/>
      <c r="B31" s="91"/>
      <c r="C31" s="91"/>
      <c r="D31" s="83">
        <v>452.22300000000001</v>
      </c>
      <c r="E31" s="83" t="s">
        <v>2940</v>
      </c>
      <c r="F31" s="83" t="s">
        <v>3090</v>
      </c>
      <c r="G31" s="296">
        <v>1</v>
      </c>
    </row>
    <row r="32" spans="1:7">
      <c r="A32" s="91"/>
      <c r="B32" s="91"/>
      <c r="C32" s="83" t="s">
        <v>1617</v>
      </c>
      <c r="D32" s="83" t="s">
        <v>1609</v>
      </c>
      <c r="E32" s="83" t="s">
        <v>1235</v>
      </c>
      <c r="F32" s="83" t="s">
        <v>1211</v>
      </c>
      <c r="G32" s="296">
        <v>1</v>
      </c>
    </row>
    <row r="33" spans="1:7">
      <c r="A33" s="91"/>
      <c r="B33" s="91"/>
      <c r="C33" s="83" t="s">
        <v>2679</v>
      </c>
      <c r="D33" s="83" t="s">
        <v>1564</v>
      </c>
      <c r="E33" s="83" t="s">
        <v>201</v>
      </c>
      <c r="F33" s="83" t="s">
        <v>363</v>
      </c>
      <c r="G33" s="296">
        <v>1</v>
      </c>
    </row>
    <row r="34" spans="1:7">
      <c r="A34" s="91"/>
      <c r="B34" s="91"/>
      <c r="C34" s="83" t="s">
        <v>2690</v>
      </c>
      <c r="D34" s="83" t="s">
        <v>1592</v>
      </c>
      <c r="E34" s="83" t="s">
        <v>23</v>
      </c>
      <c r="F34" s="83" t="s">
        <v>909</v>
      </c>
      <c r="G34" s="296">
        <v>1</v>
      </c>
    </row>
    <row r="35" spans="1:7">
      <c r="A35" s="91"/>
      <c r="B35" s="91"/>
      <c r="C35" s="83" t="s">
        <v>2635</v>
      </c>
      <c r="D35" s="83">
        <v>290.10000000000002</v>
      </c>
      <c r="E35" s="83" t="s">
        <v>3081</v>
      </c>
      <c r="F35" s="83" t="s">
        <v>3082</v>
      </c>
      <c r="G35" s="296">
        <v>1</v>
      </c>
    </row>
    <row r="36" spans="1:7">
      <c r="A36" s="91"/>
      <c r="B36" s="91"/>
      <c r="C36" s="83" t="s">
        <v>2834</v>
      </c>
      <c r="D36" s="83">
        <v>454.64</v>
      </c>
      <c r="E36" s="83" t="s">
        <v>3083</v>
      </c>
      <c r="F36" s="83" t="s">
        <v>3084</v>
      </c>
      <c r="G36" s="296">
        <v>1</v>
      </c>
    </row>
    <row r="37" spans="1:7">
      <c r="A37" s="83" t="s">
        <v>1515</v>
      </c>
      <c r="B37" s="81"/>
      <c r="C37" s="81"/>
      <c r="D37" s="81"/>
      <c r="E37" s="81"/>
      <c r="F37" s="81"/>
      <c r="G37" s="296">
        <v>14</v>
      </c>
    </row>
    <row r="38" spans="1:7">
      <c r="A38" s="83" t="s">
        <v>1508</v>
      </c>
      <c r="B38" s="83" t="s">
        <v>2109</v>
      </c>
      <c r="C38" s="83" t="s">
        <v>1604</v>
      </c>
      <c r="D38" s="83" t="s">
        <v>291</v>
      </c>
      <c r="E38" s="83" t="s">
        <v>1677</v>
      </c>
      <c r="F38" s="83" t="s">
        <v>1672</v>
      </c>
      <c r="G38" s="296">
        <v>1</v>
      </c>
    </row>
    <row r="39" spans="1:7">
      <c r="A39" s="91"/>
      <c r="B39" s="91"/>
      <c r="C39" s="83" t="s">
        <v>1633</v>
      </c>
      <c r="D39" s="83" t="s">
        <v>1538</v>
      </c>
      <c r="E39" s="83" t="s">
        <v>996</v>
      </c>
      <c r="F39" s="83" t="s">
        <v>324</v>
      </c>
      <c r="G39" s="296">
        <v>1</v>
      </c>
    </row>
    <row r="40" spans="1:7">
      <c r="A40" s="91"/>
      <c r="B40" s="91"/>
      <c r="C40" s="83" t="s">
        <v>2466</v>
      </c>
      <c r="D40" s="83" t="s">
        <v>1543</v>
      </c>
      <c r="E40" s="83" t="s">
        <v>975</v>
      </c>
      <c r="F40" s="83" t="s">
        <v>334</v>
      </c>
      <c r="G40" s="296">
        <v>1</v>
      </c>
    </row>
    <row r="41" spans="1:7">
      <c r="A41" s="91"/>
      <c r="B41" s="91"/>
      <c r="C41" s="83" t="s">
        <v>2294</v>
      </c>
      <c r="D41" s="83" t="s">
        <v>2335</v>
      </c>
      <c r="E41" s="83" t="s">
        <v>2308</v>
      </c>
      <c r="F41" s="83" t="s">
        <v>2332</v>
      </c>
      <c r="G41" s="296">
        <v>1</v>
      </c>
    </row>
    <row r="42" spans="1:7">
      <c r="A42" s="91"/>
      <c r="B42" s="91"/>
      <c r="C42" s="83" t="s">
        <v>2770</v>
      </c>
      <c r="D42" s="83" t="s">
        <v>1551</v>
      </c>
      <c r="E42" s="83" t="s">
        <v>979</v>
      </c>
      <c r="F42" s="83" t="s">
        <v>329</v>
      </c>
      <c r="G42" s="296">
        <v>1</v>
      </c>
    </row>
    <row r="43" spans="1:7">
      <c r="A43" s="91"/>
      <c r="B43" s="91"/>
      <c r="C43" s="83" t="s">
        <v>1612</v>
      </c>
      <c r="D43" s="83" t="s">
        <v>1516</v>
      </c>
      <c r="E43" s="83" t="s">
        <v>991</v>
      </c>
      <c r="F43" s="83" t="s">
        <v>310</v>
      </c>
      <c r="G43" s="296">
        <v>1</v>
      </c>
    </row>
    <row r="44" spans="1:7">
      <c r="A44" s="91"/>
      <c r="B44" s="91"/>
      <c r="C44" s="91"/>
      <c r="D44" s="83" t="s">
        <v>1607</v>
      </c>
      <c r="E44" s="83" t="s">
        <v>1317</v>
      </c>
      <c r="F44" s="83" t="s">
        <v>325</v>
      </c>
      <c r="G44" s="296">
        <v>1</v>
      </c>
    </row>
    <row r="45" spans="1:7">
      <c r="A45" s="91"/>
      <c r="B45" s="91"/>
      <c r="C45" s="91"/>
      <c r="D45" s="91"/>
      <c r="E45" s="83" t="s">
        <v>1315</v>
      </c>
      <c r="F45" s="83" t="s">
        <v>325</v>
      </c>
      <c r="G45" s="296">
        <v>1</v>
      </c>
    </row>
    <row r="46" spans="1:7">
      <c r="A46" s="91"/>
      <c r="B46" s="91"/>
      <c r="C46" s="91"/>
      <c r="D46" s="91"/>
      <c r="E46" s="83" t="s">
        <v>1319</v>
      </c>
      <c r="F46" s="83" t="s">
        <v>325</v>
      </c>
      <c r="G46" s="296">
        <v>1</v>
      </c>
    </row>
    <row r="47" spans="1:7">
      <c r="A47" s="91"/>
      <c r="B47" s="91"/>
      <c r="C47" s="91"/>
      <c r="D47" s="91"/>
      <c r="E47" s="83" t="s">
        <v>1309</v>
      </c>
      <c r="F47" s="83" t="s">
        <v>325</v>
      </c>
      <c r="G47" s="296">
        <v>1</v>
      </c>
    </row>
    <row r="48" spans="1:7">
      <c r="A48" s="91"/>
      <c r="B48" s="91"/>
      <c r="C48" s="91"/>
      <c r="D48" s="91"/>
      <c r="E48" s="83" t="s">
        <v>1311</v>
      </c>
      <c r="F48" s="83" t="s">
        <v>325</v>
      </c>
      <c r="G48" s="296">
        <v>1</v>
      </c>
    </row>
    <row r="49" spans="1:7">
      <c r="A49" s="91"/>
      <c r="B49" s="91"/>
      <c r="C49" s="91"/>
      <c r="D49" s="91"/>
      <c r="E49" s="83" t="s">
        <v>1313</v>
      </c>
      <c r="F49" s="83" t="s">
        <v>325</v>
      </c>
      <c r="G49" s="296">
        <v>1</v>
      </c>
    </row>
    <row r="50" spans="1:7">
      <c r="A50" s="83" t="s">
        <v>1539</v>
      </c>
      <c r="B50" s="81"/>
      <c r="C50" s="81"/>
      <c r="D50" s="81"/>
      <c r="E50" s="81"/>
      <c r="F50" s="81"/>
      <c r="G50" s="296">
        <v>12</v>
      </c>
    </row>
    <row r="51" spans="1:7">
      <c r="A51" s="83" t="s">
        <v>2098</v>
      </c>
      <c r="B51" s="83" t="s">
        <v>2119</v>
      </c>
      <c r="C51" s="83" t="s">
        <v>1613</v>
      </c>
      <c r="D51" s="83" t="s">
        <v>1514</v>
      </c>
      <c r="E51" s="83" t="s">
        <v>185</v>
      </c>
      <c r="F51" s="83" t="s">
        <v>349</v>
      </c>
      <c r="G51" s="296">
        <v>1</v>
      </c>
    </row>
    <row r="52" spans="1:7">
      <c r="A52" s="91"/>
      <c r="B52" s="91"/>
      <c r="C52" s="83" t="s">
        <v>2680</v>
      </c>
      <c r="D52" s="83" t="s">
        <v>1601</v>
      </c>
      <c r="E52" s="83" t="s">
        <v>1225</v>
      </c>
      <c r="F52" s="83" t="s">
        <v>1173</v>
      </c>
      <c r="G52" s="296">
        <v>1</v>
      </c>
    </row>
    <row r="53" spans="1:7">
      <c r="A53" s="91"/>
      <c r="B53" s="91"/>
      <c r="C53" s="91"/>
      <c r="D53" s="83" t="s">
        <v>1542</v>
      </c>
      <c r="E53" s="83" t="s">
        <v>181</v>
      </c>
      <c r="F53" s="83" t="s">
        <v>333</v>
      </c>
      <c r="G53" s="296">
        <v>1</v>
      </c>
    </row>
    <row r="54" spans="1:7">
      <c r="A54" s="91"/>
      <c r="B54" s="91"/>
      <c r="C54" s="91"/>
      <c r="D54" s="91"/>
      <c r="E54" s="83" t="s">
        <v>1221</v>
      </c>
      <c r="F54" s="83" t="s">
        <v>1166</v>
      </c>
      <c r="G54" s="296">
        <v>1</v>
      </c>
    </row>
    <row r="55" spans="1:7">
      <c r="A55" s="91"/>
      <c r="B55" s="91"/>
      <c r="C55" s="91"/>
      <c r="D55" s="91"/>
      <c r="E55" s="83" t="s">
        <v>1231</v>
      </c>
      <c r="F55" s="83" t="s">
        <v>1175</v>
      </c>
      <c r="G55" s="296">
        <v>1</v>
      </c>
    </row>
    <row r="56" spans="1:7">
      <c r="A56" s="91"/>
      <c r="B56" s="91"/>
      <c r="C56" s="83" t="s">
        <v>1635</v>
      </c>
      <c r="D56" s="83" t="s">
        <v>1521</v>
      </c>
      <c r="E56" s="83" t="s">
        <v>992</v>
      </c>
      <c r="F56" s="83" t="s">
        <v>301</v>
      </c>
      <c r="G56" s="296">
        <v>1</v>
      </c>
    </row>
    <row r="57" spans="1:7">
      <c r="A57" s="91"/>
      <c r="B57" s="91"/>
      <c r="C57" s="91"/>
      <c r="D57" s="91"/>
      <c r="E57" s="83" t="s">
        <v>993</v>
      </c>
      <c r="F57" s="83" t="s">
        <v>302</v>
      </c>
      <c r="G57" s="296">
        <v>1</v>
      </c>
    </row>
    <row r="58" spans="1:7">
      <c r="A58" s="91"/>
      <c r="B58" s="91"/>
      <c r="C58" s="83" t="s">
        <v>1629</v>
      </c>
      <c r="D58" s="83" t="s">
        <v>1576</v>
      </c>
      <c r="E58" s="83" t="s">
        <v>407</v>
      </c>
      <c r="F58" s="83" t="s">
        <v>376</v>
      </c>
      <c r="G58" s="296">
        <v>1</v>
      </c>
    </row>
    <row r="59" spans="1:7">
      <c r="A59" s="91"/>
      <c r="B59" s="91"/>
      <c r="C59" s="83" t="s">
        <v>2771</v>
      </c>
      <c r="D59" s="83" t="s">
        <v>1608</v>
      </c>
      <c r="E59" s="83" t="s">
        <v>1219</v>
      </c>
      <c r="F59" s="83" t="s">
        <v>1259</v>
      </c>
      <c r="G59" s="296">
        <v>1</v>
      </c>
    </row>
    <row r="60" spans="1:7">
      <c r="A60" s="91"/>
      <c r="B60" s="91"/>
      <c r="C60" s="83" t="s">
        <v>1612</v>
      </c>
      <c r="D60" s="83" t="s">
        <v>1516</v>
      </c>
      <c r="E60" s="83" t="s">
        <v>994</v>
      </c>
      <c r="F60" s="83" t="s">
        <v>303</v>
      </c>
      <c r="G60" s="296">
        <v>1</v>
      </c>
    </row>
    <row r="61" spans="1:7">
      <c r="A61" s="91"/>
      <c r="B61" s="91"/>
      <c r="C61" s="91"/>
      <c r="D61" s="91"/>
      <c r="E61" s="83" t="s">
        <v>259</v>
      </c>
      <c r="F61" s="83" t="s">
        <v>307</v>
      </c>
      <c r="G61" s="296">
        <v>1</v>
      </c>
    </row>
    <row r="62" spans="1:7">
      <c r="A62" s="91"/>
      <c r="B62" s="91"/>
      <c r="C62" s="91"/>
      <c r="D62" s="83" t="s">
        <v>1517</v>
      </c>
      <c r="E62" s="83" t="s">
        <v>275</v>
      </c>
      <c r="F62" s="83" t="s">
        <v>1740</v>
      </c>
      <c r="G62" s="296">
        <v>1</v>
      </c>
    </row>
    <row r="63" spans="1:7">
      <c r="A63" s="83" t="s">
        <v>2120</v>
      </c>
      <c r="B63" s="81"/>
      <c r="C63" s="81"/>
      <c r="D63" s="81"/>
      <c r="E63" s="81"/>
      <c r="F63" s="81"/>
      <c r="G63" s="296">
        <v>12</v>
      </c>
    </row>
    <row r="64" spans="1:7">
      <c r="A64" s="83" t="s">
        <v>1660</v>
      </c>
      <c r="B64" s="83" t="s">
        <v>2110</v>
      </c>
      <c r="C64" s="83" t="s">
        <v>2432</v>
      </c>
      <c r="D64" s="83" t="s">
        <v>1574</v>
      </c>
      <c r="E64" s="83" t="s">
        <v>403</v>
      </c>
      <c r="F64" s="83" t="s">
        <v>374</v>
      </c>
      <c r="G64" s="296">
        <v>1</v>
      </c>
    </row>
    <row r="65" spans="1:7">
      <c r="A65" s="91"/>
      <c r="B65" s="91"/>
      <c r="C65" s="91"/>
      <c r="D65" s="91"/>
      <c r="E65" s="83" t="s">
        <v>2022</v>
      </c>
      <c r="F65" s="83" t="s">
        <v>1946</v>
      </c>
      <c r="G65" s="296">
        <v>1</v>
      </c>
    </row>
    <row r="66" spans="1:7">
      <c r="A66" s="91"/>
      <c r="B66" s="91"/>
      <c r="C66" s="83" t="s">
        <v>1885</v>
      </c>
      <c r="D66" s="83" t="s">
        <v>1880</v>
      </c>
      <c r="E66" s="83" t="s">
        <v>1861</v>
      </c>
      <c r="F66" s="83" t="s">
        <v>1863</v>
      </c>
      <c r="G66" s="296">
        <v>1</v>
      </c>
    </row>
    <row r="67" spans="1:7">
      <c r="A67" s="91"/>
      <c r="B67" s="91"/>
      <c r="C67" s="83" t="s">
        <v>1891</v>
      </c>
      <c r="D67" s="83" t="s">
        <v>1890</v>
      </c>
      <c r="E67" s="83" t="s">
        <v>3111</v>
      </c>
      <c r="F67" s="83" t="s">
        <v>2956</v>
      </c>
      <c r="G67" s="296">
        <v>1</v>
      </c>
    </row>
    <row r="68" spans="1:7">
      <c r="A68" s="91"/>
      <c r="B68" s="91"/>
      <c r="C68" s="83" t="s">
        <v>1658</v>
      </c>
      <c r="D68" s="83" t="s">
        <v>1588</v>
      </c>
      <c r="E68" s="83" t="s">
        <v>19</v>
      </c>
      <c r="F68" s="83" t="s">
        <v>906</v>
      </c>
      <c r="G68" s="296">
        <v>1</v>
      </c>
    </row>
    <row r="69" spans="1:7">
      <c r="A69" s="91"/>
      <c r="B69" s="91"/>
      <c r="C69" s="83" t="s">
        <v>2460</v>
      </c>
      <c r="D69" s="83" t="s">
        <v>1583</v>
      </c>
      <c r="E69" s="83" t="s">
        <v>216</v>
      </c>
      <c r="F69" s="83" t="s">
        <v>382</v>
      </c>
      <c r="G69" s="296">
        <v>1</v>
      </c>
    </row>
    <row r="70" spans="1:7">
      <c r="A70" s="91"/>
      <c r="B70" s="91"/>
      <c r="C70" s="83" t="s">
        <v>1614</v>
      </c>
      <c r="D70" s="83" t="s">
        <v>1610</v>
      </c>
      <c r="E70" s="83" t="s">
        <v>1455</v>
      </c>
      <c r="F70" s="83" t="s">
        <v>335</v>
      </c>
      <c r="G70" s="296">
        <v>1</v>
      </c>
    </row>
    <row r="71" spans="1:7">
      <c r="A71" s="91"/>
      <c r="B71" s="91"/>
      <c r="C71" s="91"/>
      <c r="D71" s="91"/>
      <c r="E71" s="83" t="s">
        <v>1457</v>
      </c>
      <c r="F71" s="83" t="s">
        <v>338</v>
      </c>
      <c r="G71" s="296">
        <v>1</v>
      </c>
    </row>
    <row r="72" spans="1:7">
      <c r="A72" s="91"/>
      <c r="B72" s="91"/>
      <c r="C72" s="91"/>
      <c r="D72" s="91"/>
      <c r="E72" s="83" t="s">
        <v>1459</v>
      </c>
      <c r="F72" s="83" t="s">
        <v>339</v>
      </c>
      <c r="G72" s="296">
        <v>1</v>
      </c>
    </row>
    <row r="73" spans="1:7">
      <c r="A73" s="91"/>
      <c r="B73" s="91"/>
      <c r="C73" s="91"/>
      <c r="D73" s="83" t="s">
        <v>1536</v>
      </c>
      <c r="E73" s="83" t="s">
        <v>231</v>
      </c>
      <c r="F73" s="83" t="s">
        <v>317</v>
      </c>
      <c r="G73" s="296">
        <v>1</v>
      </c>
    </row>
    <row r="74" spans="1:7">
      <c r="A74" s="91"/>
      <c r="B74" s="91"/>
      <c r="C74" s="83" t="s">
        <v>1620</v>
      </c>
      <c r="D74" s="83" t="s">
        <v>1523</v>
      </c>
      <c r="E74" s="83" t="s">
        <v>253</v>
      </c>
      <c r="F74" s="83" t="s">
        <v>305</v>
      </c>
      <c r="G74" s="296">
        <v>1</v>
      </c>
    </row>
    <row r="75" spans="1:7">
      <c r="A75" s="91"/>
      <c r="B75" s="91"/>
      <c r="C75" s="83" t="s">
        <v>1615</v>
      </c>
      <c r="D75" s="83" t="s">
        <v>1531</v>
      </c>
      <c r="E75" s="83" t="s">
        <v>226</v>
      </c>
      <c r="F75" s="83" t="s">
        <v>495</v>
      </c>
      <c r="G75" s="296">
        <v>1</v>
      </c>
    </row>
    <row r="76" spans="1:7">
      <c r="A76" s="91"/>
      <c r="B76" s="91"/>
      <c r="C76" s="91"/>
      <c r="D76" s="91"/>
      <c r="E76" s="83" t="s">
        <v>969</v>
      </c>
      <c r="F76" s="83" t="s">
        <v>315</v>
      </c>
      <c r="G76" s="296">
        <v>1</v>
      </c>
    </row>
    <row r="77" spans="1:7">
      <c r="A77" s="91"/>
      <c r="B77" s="91"/>
      <c r="C77" s="83" t="s">
        <v>1616</v>
      </c>
      <c r="D77" s="83" t="s">
        <v>1555</v>
      </c>
      <c r="E77" s="83" t="s">
        <v>189</v>
      </c>
      <c r="F77" s="83" t="s">
        <v>353</v>
      </c>
      <c r="G77" s="296">
        <v>1</v>
      </c>
    </row>
    <row r="78" spans="1:7">
      <c r="A78" s="91"/>
      <c r="B78" s="91"/>
      <c r="C78" s="83" t="s">
        <v>2574</v>
      </c>
      <c r="D78" s="83" t="s">
        <v>1530</v>
      </c>
      <c r="E78" s="83" t="s">
        <v>248</v>
      </c>
      <c r="F78" s="83" t="s">
        <v>311</v>
      </c>
      <c r="G78" s="296">
        <v>1</v>
      </c>
    </row>
    <row r="79" spans="1:7">
      <c r="A79" s="91"/>
      <c r="B79" s="91"/>
      <c r="C79" s="91"/>
      <c r="D79" s="83" t="s">
        <v>1533</v>
      </c>
      <c r="E79" s="83" t="s">
        <v>970</v>
      </c>
      <c r="F79" s="83" t="s">
        <v>322</v>
      </c>
      <c r="G79" s="296">
        <v>1</v>
      </c>
    </row>
    <row r="80" spans="1:7">
      <c r="A80" s="83" t="s">
        <v>1664</v>
      </c>
      <c r="B80" s="81"/>
      <c r="C80" s="81"/>
      <c r="D80" s="81"/>
      <c r="E80" s="81"/>
      <c r="F80" s="81"/>
      <c r="G80" s="296">
        <v>16</v>
      </c>
    </row>
    <row r="81" spans="1:7">
      <c r="A81" s="83" t="s">
        <v>1662</v>
      </c>
      <c r="B81" s="83" t="s">
        <v>2111</v>
      </c>
      <c r="C81" s="83" t="s">
        <v>2433</v>
      </c>
      <c r="D81" s="83" t="s">
        <v>1558</v>
      </c>
      <c r="E81" s="83" t="s">
        <v>195</v>
      </c>
      <c r="F81" s="83" t="s">
        <v>356</v>
      </c>
      <c r="G81" s="296">
        <v>1</v>
      </c>
    </row>
    <row r="82" spans="1:7">
      <c r="A82" s="91"/>
      <c r="B82" s="91"/>
      <c r="C82" s="91"/>
      <c r="D82" s="91"/>
      <c r="E82" s="83" t="s">
        <v>199</v>
      </c>
      <c r="F82" s="83" t="s">
        <v>358</v>
      </c>
      <c r="G82" s="296">
        <v>1</v>
      </c>
    </row>
    <row r="83" spans="1:7">
      <c r="A83" s="91"/>
      <c r="B83" s="91"/>
      <c r="C83" s="83" t="s">
        <v>1636</v>
      </c>
      <c r="D83" s="83" t="s">
        <v>1553</v>
      </c>
      <c r="E83" s="83" t="s">
        <v>279</v>
      </c>
      <c r="F83" s="83" t="s">
        <v>350</v>
      </c>
      <c r="G83" s="296">
        <v>1</v>
      </c>
    </row>
    <row r="84" spans="1:7">
      <c r="A84" s="91"/>
      <c r="B84" s="91"/>
      <c r="C84" s="83" t="s">
        <v>1638</v>
      </c>
      <c r="D84" s="83" t="s">
        <v>2336</v>
      </c>
      <c r="E84" s="83" t="s">
        <v>2330</v>
      </c>
      <c r="F84" s="83" t="s">
        <v>2331</v>
      </c>
      <c r="G84" s="296">
        <v>1</v>
      </c>
    </row>
    <row r="85" spans="1:7">
      <c r="A85" s="91"/>
      <c r="B85" s="91"/>
      <c r="C85" s="91"/>
      <c r="D85" s="83">
        <v>486.8</v>
      </c>
      <c r="E85" s="83" t="s">
        <v>2804</v>
      </c>
      <c r="F85" s="83" t="s">
        <v>2805</v>
      </c>
      <c r="G85" s="296">
        <v>1</v>
      </c>
    </row>
    <row r="86" spans="1:7">
      <c r="A86" s="91"/>
      <c r="B86" s="91"/>
      <c r="C86" s="83" t="s">
        <v>1649</v>
      </c>
      <c r="D86" s="83" t="s">
        <v>1557</v>
      </c>
      <c r="E86" s="83" t="s">
        <v>193</v>
      </c>
      <c r="F86" s="83" t="s">
        <v>355</v>
      </c>
      <c r="G86" s="296">
        <v>1</v>
      </c>
    </row>
    <row r="87" spans="1:7">
      <c r="A87" s="91"/>
      <c r="B87" s="91"/>
      <c r="C87" s="91"/>
      <c r="D87" s="91"/>
      <c r="E87" s="83" t="s">
        <v>1821</v>
      </c>
      <c r="F87" s="83" t="s">
        <v>1822</v>
      </c>
      <c r="G87" s="296">
        <v>1</v>
      </c>
    </row>
    <row r="88" spans="1:7">
      <c r="A88" s="91"/>
      <c r="B88" s="91"/>
      <c r="C88" s="83" t="s">
        <v>1629</v>
      </c>
      <c r="D88" s="83" t="s">
        <v>1532</v>
      </c>
      <c r="E88" s="83" t="s">
        <v>966</v>
      </c>
      <c r="F88" s="83" t="s">
        <v>313</v>
      </c>
      <c r="G88" s="296">
        <v>1</v>
      </c>
    </row>
    <row r="89" spans="1:7">
      <c r="A89" s="91"/>
      <c r="B89" s="91"/>
      <c r="C89" s="83" t="s">
        <v>2685</v>
      </c>
      <c r="D89" s="83" t="s">
        <v>1556</v>
      </c>
      <c r="E89" s="83" t="s">
        <v>191</v>
      </c>
      <c r="F89" s="83" t="s">
        <v>354</v>
      </c>
      <c r="G89" s="296">
        <v>1</v>
      </c>
    </row>
    <row r="90" spans="1:7">
      <c r="A90" s="91"/>
      <c r="B90" s="91"/>
      <c r="C90" s="83" t="s">
        <v>2711</v>
      </c>
      <c r="D90" s="83">
        <v>666.9</v>
      </c>
      <c r="E90" s="83" t="s">
        <v>2012</v>
      </c>
      <c r="F90" s="83" t="s">
        <v>1922</v>
      </c>
      <c r="G90" s="296">
        <v>1</v>
      </c>
    </row>
    <row r="91" spans="1:7">
      <c r="A91" s="83" t="s">
        <v>1665</v>
      </c>
      <c r="B91" s="81"/>
      <c r="C91" s="81"/>
      <c r="D91" s="81"/>
      <c r="E91" s="81"/>
      <c r="F91" s="81"/>
      <c r="G91" s="296">
        <v>10</v>
      </c>
    </row>
    <row r="92" spans="1:7">
      <c r="A92" s="83" t="s">
        <v>1510</v>
      </c>
      <c r="B92" s="83" t="s">
        <v>2112</v>
      </c>
      <c r="C92" s="83" t="s">
        <v>32</v>
      </c>
      <c r="D92" s="83" t="s">
        <v>1589</v>
      </c>
      <c r="E92" s="83" t="s">
        <v>20</v>
      </c>
      <c r="F92" s="83" t="s">
        <v>3435</v>
      </c>
      <c r="G92" s="296">
        <v>1</v>
      </c>
    </row>
    <row r="93" spans="1:7">
      <c r="A93" s="91"/>
      <c r="B93" s="91"/>
      <c r="C93" s="83" t="s">
        <v>2627</v>
      </c>
      <c r="D93" s="83" t="s">
        <v>1597</v>
      </c>
      <c r="E93" s="83" t="s">
        <v>1237</v>
      </c>
      <c r="F93" s="83" t="s">
        <v>1238</v>
      </c>
      <c r="G93" s="296">
        <v>1</v>
      </c>
    </row>
    <row r="94" spans="1:7">
      <c r="A94" s="91"/>
      <c r="B94" s="91"/>
      <c r="C94" s="91"/>
      <c r="D94" s="91"/>
      <c r="E94" s="83" t="s">
        <v>1239</v>
      </c>
      <c r="F94" s="83" t="s">
        <v>1240</v>
      </c>
      <c r="G94" s="296">
        <v>1</v>
      </c>
    </row>
    <row r="95" spans="1:7">
      <c r="A95" s="91"/>
      <c r="B95" s="91"/>
      <c r="C95" s="83" t="s">
        <v>2337</v>
      </c>
      <c r="D95" s="83" t="s">
        <v>1584</v>
      </c>
      <c r="E95" s="83" t="s">
        <v>218</v>
      </c>
      <c r="F95" s="83" t="s">
        <v>383</v>
      </c>
      <c r="G95" s="296">
        <v>1</v>
      </c>
    </row>
    <row r="96" spans="1:7">
      <c r="A96" s="91"/>
      <c r="B96" s="91"/>
      <c r="C96" s="83" t="s">
        <v>3097</v>
      </c>
      <c r="D96" s="83">
        <v>141.69999999999999</v>
      </c>
      <c r="E96" s="83" t="s">
        <v>2943</v>
      </c>
      <c r="F96" s="83" t="s">
        <v>3092</v>
      </c>
      <c r="G96" s="296">
        <v>1</v>
      </c>
    </row>
    <row r="97" spans="1:7">
      <c r="A97" s="91"/>
      <c r="B97" s="91"/>
      <c r="C97" s="83" t="s">
        <v>1623</v>
      </c>
      <c r="D97" s="83">
        <v>361.4</v>
      </c>
      <c r="E97" s="83" t="s">
        <v>980</v>
      </c>
      <c r="F97" s="83" t="s">
        <v>352</v>
      </c>
      <c r="G97" s="296">
        <v>1</v>
      </c>
    </row>
    <row r="98" spans="1:7">
      <c r="A98" s="91"/>
      <c r="B98" s="91"/>
      <c r="C98" s="83" t="s">
        <v>1621</v>
      </c>
      <c r="D98" s="83">
        <v>451</v>
      </c>
      <c r="E98" s="83" t="s">
        <v>973</v>
      </c>
      <c r="F98" s="83" t="s">
        <v>328</v>
      </c>
      <c r="G98" s="296">
        <v>1</v>
      </c>
    </row>
    <row r="99" spans="1:7">
      <c r="A99" s="91"/>
      <c r="B99" s="91"/>
      <c r="C99" s="83" t="s">
        <v>2680</v>
      </c>
      <c r="D99" s="83">
        <v>460.4</v>
      </c>
      <c r="E99" s="83" t="s">
        <v>220</v>
      </c>
      <c r="F99" s="83" t="s">
        <v>384</v>
      </c>
      <c r="G99" s="296">
        <v>1</v>
      </c>
    </row>
    <row r="100" spans="1:7">
      <c r="A100" s="91"/>
      <c r="B100" s="91"/>
      <c r="C100" s="83" t="s">
        <v>2103</v>
      </c>
      <c r="D100" s="83" t="s">
        <v>1562</v>
      </c>
      <c r="E100" s="83" t="s">
        <v>396</v>
      </c>
      <c r="F100" s="83" t="s">
        <v>361</v>
      </c>
      <c r="G100" s="296">
        <v>1</v>
      </c>
    </row>
    <row r="101" spans="1:7">
      <c r="A101" s="91"/>
      <c r="B101" s="91"/>
      <c r="C101" s="91"/>
      <c r="D101" s="91"/>
      <c r="E101" s="83" t="s">
        <v>575</v>
      </c>
      <c r="F101" s="83" t="s">
        <v>577</v>
      </c>
      <c r="G101" s="296">
        <v>1</v>
      </c>
    </row>
    <row r="102" spans="1:7">
      <c r="A102" s="91"/>
      <c r="B102" s="91"/>
      <c r="C102" s="91"/>
      <c r="D102" s="91"/>
      <c r="E102" s="83" t="s">
        <v>2016</v>
      </c>
      <c r="F102" s="83" t="s">
        <v>1931</v>
      </c>
      <c r="G102" s="296">
        <v>1</v>
      </c>
    </row>
    <row r="103" spans="1:7">
      <c r="A103" s="91"/>
      <c r="B103" s="91"/>
      <c r="C103" s="91"/>
      <c r="D103" s="91"/>
      <c r="E103" s="83" t="s">
        <v>2764</v>
      </c>
      <c r="F103" s="83" t="s">
        <v>2768</v>
      </c>
      <c r="G103" s="296">
        <v>1</v>
      </c>
    </row>
    <row r="104" spans="1:7">
      <c r="A104" s="91"/>
      <c r="B104" s="91"/>
      <c r="C104" s="91"/>
      <c r="D104" s="91"/>
      <c r="E104" s="83" t="s">
        <v>2766</v>
      </c>
      <c r="F104" s="83" t="s">
        <v>2769</v>
      </c>
      <c r="G104" s="296">
        <v>1</v>
      </c>
    </row>
    <row r="105" spans="1:7">
      <c r="A105" s="91"/>
      <c r="B105" s="91"/>
      <c r="C105" s="91"/>
      <c r="D105" s="83" t="s">
        <v>1586</v>
      </c>
      <c r="E105" s="83" t="s">
        <v>224</v>
      </c>
      <c r="F105" s="83" t="s">
        <v>1462</v>
      </c>
      <c r="G105" s="296">
        <v>1</v>
      </c>
    </row>
    <row r="106" spans="1:7">
      <c r="A106" s="91"/>
      <c r="B106" s="91"/>
      <c r="C106" s="83" t="s">
        <v>1651</v>
      </c>
      <c r="D106" s="83" t="s">
        <v>1563</v>
      </c>
      <c r="E106" s="83" t="s">
        <v>984</v>
      </c>
      <c r="F106" s="83" t="s">
        <v>344</v>
      </c>
      <c r="G106" s="296">
        <v>1</v>
      </c>
    </row>
    <row r="107" spans="1:7">
      <c r="A107" s="91"/>
      <c r="B107" s="91"/>
      <c r="C107" s="83" t="s">
        <v>1618</v>
      </c>
      <c r="D107" s="83" t="s">
        <v>1585</v>
      </c>
      <c r="E107" s="83" t="s">
        <v>222</v>
      </c>
      <c r="F107" s="83" t="s">
        <v>385</v>
      </c>
      <c r="G107" s="296">
        <v>1</v>
      </c>
    </row>
    <row r="108" spans="1:7">
      <c r="A108" s="91"/>
      <c r="B108" s="91"/>
      <c r="C108" s="83" t="s">
        <v>2666</v>
      </c>
      <c r="D108" s="83">
        <v>389</v>
      </c>
      <c r="E108" s="83" t="s">
        <v>2318</v>
      </c>
      <c r="F108" s="83" t="s">
        <v>2319</v>
      </c>
      <c r="G108" s="296">
        <v>1</v>
      </c>
    </row>
    <row r="109" spans="1:7">
      <c r="A109" s="91"/>
      <c r="B109" s="91"/>
      <c r="C109" s="91"/>
      <c r="D109" s="91"/>
      <c r="E109" s="83" t="s">
        <v>2320</v>
      </c>
      <c r="F109" s="83" t="s">
        <v>2321</v>
      </c>
      <c r="G109" s="296">
        <v>1</v>
      </c>
    </row>
    <row r="110" spans="1:7">
      <c r="A110" s="91"/>
      <c r="B110" s="91"/>
      <c r="C110" s="91"/>
      <c r="D110" s="91"/>
      <c r="E110" s="83" t="s">
        <v>2942</v>
      </c>
      <c r="F110" s="83" t="s">
        <v>3091</v>
      </c>
      <c r="G110" s="296">
        <v>1</v>
      </c>
    </row>
    <row r="111" spans="1:7">
      <c r="A111" s="83" t="s">
        <v>1587</v>
      </c>
      <c r="B111" s="81"/>
      <c r="C111" s="81"/>
      <c r="D111" s="81"/>
      <c r="E111" s="81"/>
      <c r="F111" s="81"/>
      <c r="G111" s="296">
        <v>19</v>
      </c>
    </row>
    <row r="112" spans="1:7">
      <c r="A112" s="83" t="s">
        <v>1511</v>
      </c>
      <c r="B112" s="83" t="s">
        <v>2113</v>
      </c>
      <c r="C112" s="83" t="s">
        <v>2749</v>
      </c>
      <c r="D112" s="83">
        <v>104</v>
      </c>
      <c r="E112" s="83" t="s">
        <v>2944</v>
      </c>
      <c r="F112" s="83" t="s">
        <v>3093</v>
      </c>
      <c r="G112" s="296">
        <v>1</v>
      </c>
    </row>
    <row r="113" spans="1:7">
      <c r="A113" s="91"/>
      <c r="B113" s="91"/>
      <c r="C113" s="83" t="s">
        <v>2562</v>
      </c>
      <c r="D113" s="83" t="s">
        <v>1599</v>
      </c>
      <c r="E113" s="83" t="s">
        <v>1223</v>
      </c>
      <c r="F113" s="83" t="s">
        <v>1168</v>
      </c>
      <c r="G113" s="296">
        <v>1</v>
      </c>
    </row>
    <row r="114" spans="1:7">
      <c r="A114" s="91"/>
      <c r="B114" s="91"/>
      <c r="C114" s="83" t="s">
        <v>2368</v>
      </c>
      <c r="D114" s="83" t="s">
        <v>3079</v>
      </c>
      <c r="E114" s="83" t="s">
        <v>3113</v>
      </c>
      <c r="F114" s="83" t="s">
        <v>2958</v>
      </c>
      <c r="G114" s="296">
        <v>1</v>
      </c>
    </row>
    <row r="115" spans="1:7">
      <c r="A115" s="91"/>
      <c r="B115" s="91"/>
      <c r="C115" s="83" t="s">
        <v>2385</v>
      </c>
      <c r="D115" s="83" t="s">
        <v>2993</v>
      </c>
      <c r="E115" s="83" t="s">
        <v>3112</v>
      </c>
      <c r="F115" s="83" t="s">
        <v>2989</v>
      </c>
      <c r="G115" s="296">
        <v>1</v>
      </c>
    </row>
    <row r="116" spans="1:7">
      <c r="A116" s="91"/>
      <c r="B116" s="91"/>
      <c r="C116" s="91"/>
      <c r="D116" s="83" t="s">
        <v>3600</v>
      </c>
      <c r="E116" s="83" t="s">
        <v>3610</v>
      </c>
      <c r="F116" s="83" t="s">
        <v>3592</v>
      </c>
      <c r="G116" s="296">
        <v>1</v>
      </c>
    </row>
    <row r="117" spans="1:7">
      <c r="A117" s="91"/>
      <c r="B117" s="91"/>
      <c r="C117" s="83" t="s">
        <v>2771</v>
      </c>
      <c r="D117" s="83">
        <v>404</v>
      </c>
      <c r="E117" s="83" t="s">
        <v>2937</v>
      </c>
      <c r="F117" s="83" t="s">
        <v>3087</v>
      </c>
      <c r="G117" s="296">
        <v>1</v>
      </c>
    </row>
    <row r="118" spans="1:7">
      <c r="A118" s="91"/>
      <c r="B118" s="91"/>
      <c r="C118" s="83" t="s">
        <v>1603</v>
      </c>
      <c r="D118" s="83" t="s">
        <v>292</v>
      </c>
      <c r="E118" s="83" t="s">
        <v>1234</v>
      </c>
      <c r="F118" s="83" t="s">
        <v>1742</v>
      </c>
      <c r="G118" s="296">
        <v>1</v>
      </c>
    </row>
    <row r="119" spans="1:7">
      <c r="A119" s="91"/>
      <c r="B119" s="91"/>
      <c r="C119" s="83" t="s">
        <v>1612</v>
      </c>
      <c r="D119" s="83" t="s">
        <v>1516</v>
      </c>
      <c r="E119" s="83" t="s">
        <v>968</v>
      </c>
      <c r="F119" s="83" t="s">
        <v>318</v>
      </c>
      <c r="G119" s="296">
        <v>1</v>
      </c>
    </row>
    <row r="120" spans="1:7">
      <c r="A120" s="91"/>
      <c r="B120" s="91"/>
      <c r="C120" s="91"/>
      <c r="D120" s="83" t="s">
        <v>1547</v>
      </c>
      <c r="E120" s="83" t="s">
        <v>273</v>
      </c>
      <c r="F120" s="83" t="s">
        <v>342</v>
      </c>
      <c r="G120" s="296">
        <v>1</v>
      </c>
    </row>
    <row r="121" spans="1:7">
      <c r="A121" s="83" t="s">
        <v>1594</v>
      </c>
      <c r="B121" s="81"/>
      <c r="C121" s="81"/>
      <c r="D121" s="81"/>
      <c r="E121" s="81"/>
      <c r="F121" s="81"/>
      <c r="G121" s="296">
        <v>9</v>
      </c>
    </row>
    <row r="122" spans="1:7">
      <c r="A122" s="83" t="s">
        <v>3103</v>
      </c>
      <c r="B122" s="83" t="s">
        <v>3102</v>
      </c>
      <c r="C122" s="83" t="s">
        <v>64</v>
      </c>
      <c r="D122" s="83" t="s">
        <v>3021</v>
      </c>
      <c r="E122" s="83" t="s">
        <v>3117</v>
      </c>
      <c r="F122" s="83" t="s">
        <v>2967</v>
      </c>
      <c r="G122" s="296">
        <v>1</v>
      </c>
    </row>
    <row r="123" spans="1:7">
      <c r="A123" s="91"/>
      <c r="B123" s="91"/>
      <c r="C123" s="83" t="s">
        <v>3098</v>
      </c>
      <c r="D123" s="83" t="s">
        <v>3011</v>
      </c>
      <c r="E123" s="83" t="s">
        <v>3115</v>
      </c>
      <c r="F123" s="83" t="s">
        <v>2962</v>
      </c>
      <c r="G123" s="296">
        <v>1</v>
      </c>
    </row>
    <row r="124" spans="1:7">
      <c r="A124" s="83" t="s">
        <v>3108</v>
      </c>
      <c r="B124" s="81"/>
      <c r="C124" s="81"/>
      <c r="D124" s="81"/>
      <c r="E124" s="81"/>
      <c r="F124" s="81"/>
      <c r="G124" s="296">
        <v>2</v>
      </c>
    </row>
    <row r="125" spans="1:7">
      <c r="A125" s="83" t="s">
        <v>1505</v>
      </c>
      <c r="B125" s="83" t="s">
        <v>2114</v>
      </c>
      <c r="C125" s="83" t="s">
        <v>2627</v>
      </c>
      <c r="D125" s="83" t="s">
        <v>1759</v>
      </c>
      <c r="E125" s="83" t="s">
        <v>1701</v>
      </c>
      <c r="F125" s="83" t="s">
        <v>1694</v>
      </c>
      <c r="G125" s="296">
        <v>1</v>
      </c>
    </row>
    <row r="126" spans="1:7">
      <c r="A126" s="91"/>
      <c r="B126" s="91"/>
      <c r="C126" s="83" t="s">
        <v>2337</v>
      </c>
      <c r="D126" s="83" t="s">
        <v>1584</v>
      </c>
      <c r="E126" s="83" t="s">
        <v>2312</v>
      </c>
      <c r="F126" s="83" t="s">
        <v>2313</v>
      </c>
      <c r="G126" s="296">
        <v>1</v>
      </c>
    </row>
    <row r="127" spans="1:7">
      <c r="A127" s="91"/>
      <c r="B127" s="91"/>
      <c r="C127" s="91"/>
      <c r="D127" s="83" t="s">
        <v>1565</v>
      </c>
      <c r="E127" s="83" t="s">
        <v>204</v>
      </c>
      <c r="F127" s="83" t="s">
        <v>365</v>
      </c>
      <c r="G127" s="296">
        <v>1</v>
      </c>
    </row>
    <row r="128" spans="1:7">
      <c r="A128" s="91"/>
      <c r="B128" s="91"/>
      <c r="C128" s="91"/>
      <c r="D128" s="83">
        <v>210.75</v>
      </c>
      <c r="E128" s="83" t="s">
        <v>2945</v>
      </c>
      <c r="F128" s="83" t="s">
        <v>3094</v>
      </c>
      <c r="G128" s="296">
        <v>1</v>
      </c>
    </row>
    <row r="129" spans="1:7">
      <c r="A129" s="91"/>
      <c r="B129" s="91"/>
      <c r="C129" s="91"/>
      <c r="D129" s="91"/>
      <c r="E129" s="83" t="s">
        <v>2947</v>
      </c>
      <c r="F129" s="83" t="s">
        <v>3096</v>
      </c>
      <c r="G129" s="296">
        <v>1</v>
      </c>
    </row>
    <row r="130" spans="1:7">
      <c r="A130" s="91"/>
      <c r="B130" s="91"/>
      <c r="C130" s="83" t="s">
        <v>2338</v>
      </c>
      <c r="D130" s="83" t="s">
        <v>1591</v>
      </c>
      <c r="E130" s="83" t="s">
        <v>22</v>
      </c>
      <c r="F130" s="83" t="s">
        <v>908</v>
      </c>
      <c r="G130" s="296">
        <v>1</v>
      </c>
    </row>
    <row r="131" spans="1:7">
      <c r="A131" s="91"/>
      <c r="B131" s="91"/>
      <c r="C131" s="83" t="s">
        <v>2598</v>
      </c>
      <c r="D131" s="83" t="s">
        <v>1550</v>
      </c>
      <c r="E131" s="83" t="s">
        <v>978</v>
      </c>
      <c r="F131" s="83" t="s">
        <v>345</v>
      </c>
      <c r="G131" s="296">
        <v>1</v>
      </c>
    </row>
    <row r="132" spans="1:7">
      <c r="A132" s="91"/>
      <c r="B132" s="91"/>
      <c r="C132" s="83" t="s">
        <v>1995</v>
      </c>
      <c r="D132" s="83" t="s">
        <v>1982</v>
      </c>
      <c r="E132" s="83" t="s">
        <v>2020</v>
      </c>
      <c r="F132" s="83" t="s">
        <v>1941</v>
      </c>
      <c r="G132" s="296">
        <v>1</v>
      </c>
    </row>
    <row r="133" spans="1:7">
      <c r="A133" s="91"/>
      <c r="B133" s="91"/>
      <c r="C133" s="83" t="s">
        <v>1612</v>
      </c>
      <c r="D133" s="83" t="s">
        <v>1516</v>
      </c>
      <c r="E133" s="83" t="s">
        <v>989</v>
      </c>
      <c r="F133" s="83" t="s">
        <v>299</v>
      </c>
      <c r="G133" s="296">
        <v>1</v>
      </c>
    </row>
    <row r="134" spans="1:7">
      <c r="A134" s="83" t="s">
        <v>1524</v>
      </c>
      <c r="B134" s="81"/>
      <c r="C134" s="81"/>
      <c r="D134" s="81"/>
      <c r="E134" s="81"/>
      <c r="F134" s="81"/>
      <c r="G134" s="296">
        <v>9</v>
      </c>
    </row>
    <row r="135" spans="1:7">
      <c r="A135" s="83" t="s">
        <v>1507</v>
      </c>
      <c r="B135" s="83" t="s">
        <v>2115</v>
      </c>
      <c r="C135" s="83" t="s">
        <v>1604</v>
      </c>
      <c r="D135" s="83" t="s">
        <v>291</v>
      </c>
      <c r="E135" s="83" t="s">
        <v>1827</v>
      </c>
      <c r="F135" s="83" t="s">
        <v>1828</v>
      </c>
      <c r="G135" s="296">
        <v>1</v>
      </c>
    </row>
    <row r="136" spans="1:7">
      <c r="A136" s="91"/>
      <c r="B136" s="91"/>
      <c r="C136" s="91"/>
      <c r="D136" s="91"/>
      <c r="E136" s="83" t="s">
        <v>3611</v>
      </c>
      <c r="F136" s="83" t="s">
        <v>3612</v>
      </c>
      <c r="G136" s="296">
        <v>1</v>
      </c>
    </row>
    <row r="137" spans="1:7">
      <c r="A137" s="91"/>
      <c r="B137" s="91"/>
      <c r="C137" s="91"/>
      <c r="D137" s="91"/>
      <c r="E137" s="83" t="s">
        <v>3614</v>
      </c>
      <c r="F137" s="83" t="s">
        <v>3603</v>
      </c>
      <c r="G137" s="296">
        <v>1</v>
      </c>
    </row>
    <row r="138" spans="1:7">
      <c r="A138" s="91"/>
      <c r="B138" s="91"/>
      <c r="C138" s="91"/>
      <c r="D138" s="91"/>
      <c r="E138" s="83" t="s">
        <v>3615</v>
      </c>
      <c r="F138" s="83" t="s">
        <v>3604</v>
      </c>
      <c r="G138" s="296">
        <v>1</v>
      </c>
    </row>
    <row r="139" spans="1:7">
      <c r="A139" s="91"/>
      <c r="B139" s="91"/>
      <c r="C139" s="91"/>
      <c r="D139" s="91"/>
      <c r="E139" s="83" t="s">
        <v>3616</v>
      </c>
      <c r="F139" s="83" t="s">
        <v>3605</v>
      </c>
      <c r="G139" s="296">
        <v>1</v>
      </c>
    </row>
    <row r="140" spans="1:7">
      <c r="A140" s="91"/>
      <c r="B140" s="91"/>
      <c r="C140" s="83" t="s">
        <v>2102</v>
      </c>
      <c r="D140" s="83" t="s">
        <v>1769</v>
      </c>
      <c r="E140" s="83" t="s">
        <v>1730</v>
      </c>
      <c r="F140" s="83" t="s">
        <v>1727</v>
      </c>
      <c r="G140" s="296">
        <v>1</v>
      </c>
    </row>
    <row r="141" spans="1:7">
      <c r="A141" s="91"/>
      <c r="B141" s="91"/>
      <c r="C141" s="91"/>
      <c r="D141" s="83" t="s">
        <v>1773</v>
      </c>
      <c r="E141" s="83" t="s">
        <v>1732</v>
      </c>
      <c r="F141" s="83" t="s">
        <v>1777</v>
      </c>
      <c r="G141" s="296">
        <v>1</v>
      </c>
    </row>
    <row r="142" spans="1:7">
      <c r="A142" s="91"/>
      <c r="B142" s="91"/>
      <c r="C142" s="83" t="s">
        <v>2580</v>
      </c>
      <c r="D142" s="83" t="s">
        <v>1559</v>
      </c>
      <c r="E142" s="83" t="s">
        <v>981</v>
      </c>
      <c r="F142" s="83" t="s">
        <v>326</v>
      </c>
      <c r="G142" s="296">
        <v>1</v>
      </c>
    </row>
    <row r="143" spans="1:7">
      <c r="A143" s="91"/>
      <c r="B143" s="91"/>
      <c r="C143" s="91"/>
      <c r="D143" s="91"/>
      <c r="E143" s="83" t="s">
        <v>202</v>
      </c>
      <c r="F143" s="83" t="s">
        <v>364</v>
      </c>
      <c r="G143" s="296">
        <v>1</v>
      </c>
    </row>
    <row r="144" spans="1:7">
      <c r="A144" s="91"/>
      <c r="B144" s="91"/>
      <c r="C144" s="83" t="s">
        <v>2104</v>
      </c>
      <c r="D144" s="83" t="s">
        <v>1752</v>
      </c>
      <c r="E144" s="83" t="s">
        <v>1725</v>
      </c>
      <c r="F144" s="83" t="s">
        <v>1717</v>
      </c>
      <c r="G144" s="296">
        <v>1</v>
      </c>
    </row>
    <row r="145" spans="1:7">
      <c r="A145" s="91"/>
      <c r="B145" s="91"/>
      <c r="C145" s="83" t="s">
        <v>1613</v>
      </c>
      <c r="D145" s="83" t="s">
        <v>1514</v>
      </c>
      <c r="E145" s="83" t="s">
        <v>3613</v>
      </c>
      <c r="F145" s="83" t="s">
        <v>293</v>
      </c>
      <c r="G145" s="296">
        <v>1</v>
      </c>
    </row>
    <row r="146" spans="1:7">
      <c r="A146" s="91"/>
      <c r="B146" s="91"/>
      <c r="C146" s="83" t="s">
        <v>2585</v>
      </c>
      <c r="D146" s="83" t="s">
        <v>1575</v>
      </c>
      <c r="E146" s="83" t="s">
        <v>405</v>
      </c>
      <c r="F146" s="83" t="s">
        <v>375</v>
      </c>
      <c r="G146" s="296">
        <v>1</v>
      </c>
    </row>
    <row r="147" spans="1:7">
      <c r="A147" s="91"/>
      <c r="B147" s="91"/>
      <c r="C147" s="83" t="s">
        <v>2589</v>
      </c>
      <c r="D147" s="83" t="s">
        <v>1549</v>
      </c>
      <c r="E147" s="83" t="s">
        <v>977</v>
      </c>
      <c r="F147" s="83" t="s">
        <v>343</v>
      </c>
      <c r="G147" s="296">
        <v>1</v>
      </c>
    </row>
    <row r="148" spans="1:7">
      <c r="A148" s="91"/>
      <c r="B148" s="91"/>
      <c r="C148" s="83" t="s">
        <v>2683</v>
      </c>
      <c r="D148" s="83" t="s">
        <v>1552</v>
      </c>
      <c r="E148" s="83" t="s">
        <v>187</v>
      </c>
      <c r="F148" s="83" t="s">
        <v>347</v>
      </c>
      <c r="G148" s="296">
        <v>1</v>
      </c>
    </row>
    <row r="149" spans="1:7">
      <c r="A149" s="91"/>
      <c r="B149" s="91"/>
      <c r="C149" s="83" t="s">
        <v>2574</v>
      </c>
      <c r="D149" s="83" t="s">
        <v>1533</v>
      </c>
      <c r="E149" s="83" t="s">
        <v>995</v>
      </c>
      <c r="F149" s="83" t="s">
        <v>319</v>
      </c>
      <c r="G149" s="296">
        <v>1</v>
      </c>
    </row>
    <row r="150" spans="1:7">
      <c r="A150" s="91"/>
      <c r="B150" s="91"/>
      <c r="C150" s="83" t="s">
        <v>1603</v>
      </c>
      <c r="D150" s="83" t="s">
        <v>292</v>
      </c>
      <c r="E150" s="83" t="s">
        <v>1325</v>
      </c>
      <c r="F150" s="83" t="s">
        <v>1667</v>
      </c>
      <c r="G150" s="296">
        <v>1</v>
      </c>
    </row>
    <row r="151" spans="1:7">
      <c r="A151" s="83" t="s">
        <v>1534</v>
      </c>
      <c r="B151" s="81"/>
      <c r="C151" s="81"/>
      <c r="D151" s="81"/>
      <c r="E151" s="81"/>
      <c r="F151" s="81"/>
      <c r="G151" s="296">
        <v>16</v>
      </c>
    </row>
    <row r="152" spans="1:7">
      <c r="A152" s="83" t="s">
        <v>1506</v>
      </c>
      <c r="B152" s="83" t="s">
        <v>2116</v>
      </c>
      <c r="C152" s="83" t="s">
        <v>2616</v>
      </c>
      <c r="D152" s="83" t="s">
        <v>1600</v>
      </c>
      <c r="E152" s="83" t="s">
        <v>1226</v>
      </c>
      <c r="F152" s="83" t="s">
        <v>1171</v>
      </c>
      <c r="G152" s="296">
        <v>1</v>
      </c>
    </row>
    <row r="153" spans="1:7">
      <c r="A153" s="91"/>
      <c r="B153" s="91"/>
      <c r="C153" s="83" t="s">
        <v>2623</v>
      </c>
      <c r="D153" s="83" t="s">
        <v>1528</v>
      </c>
      <c r="E153" s="83" t="s">
        <v>263</v>
      </c>
      <c r="F153" s="83" t="s">
        <v>309</v>
      </c>
      <c r="G153" s="296">
        <v>1</v>
      </c>
    </row>
    <row r="154" spans="1:7">
      <c r="A154" s="91"/>
      <c r="B154" s="91"/>
      <c r="C154" s="83" t="s">
        <v>2337</v>
      </c>
      <c r="D154" s="83" t="s">
        <v>1595</v>
      </c>
      <c r="E154" s="83" t="s">
        <v>1216</v>
      </c>
      <c r="F154" s="83" t="s">
        <v>1464</v>
      </c>
      <c r="G154" s="296">
        <v>1</v>
      </c>
    </row>
    <row r="155" spans="1:7">
      <c r="A155" s="91"/>
      <c r="B155" s="91"/>
      <c r="C155" s="91"/>
      <c r="D155" s="83" t="s">
        <v>1596</v>
      </c>
      <c r="E155" s="83" t="s">
        <v>1236</v>
      </c>
      <c r="F155" s="83" t="s">
        <v>3445</v>
      </c>
      <c r="G155" s="296">
        <v>1</v>
      </c>
    </row>
    <row r="156" spans="1:7">
      <c r="A156" s="91"/>
      <c r="B156" s="91"/>
      <c r="C156" s="83" t="s">
        <v>2580</v>
      </c>
      <c r="D156" s="83">
        <v>302.10000000000002</v>
      </c>
      <c r="E156" s="83" t="s">
        <v>2806</v>
      </c>
      <c r="F156" s="81"/>
      <c r="G156" s="296">
        <v>1</v>
      </c>
    </row>
    <row r="157" spans="1:7">
      <c r="A157" s="91"/>
      <c r="B157" s="91"/>
      <c r="C157" s="91"/>
      <c r="D157" s="83" t="s">
        <v>1535</v>
      </c>
      <c r="E157" s="83" t="s">
        <v>182</v>
      </c>
      <c r="F157" s="83" t="s">
        <v>316</v>
      </c>
      <c r="G157" s="296">
        <v>1</v>
      </c>
    </row>
    <row r="158" spans="1:7">
      <c r="A158" s="91"/>
      <c r="B158" s="91"/>
      <c r="C158" s="91"/>
      <c r="D158" s="91"/>
      <c r="E158" s="83" t="s">
        <v>579</v>
      </c>
      <c r="F158" s="83" t="s">
        <v>580</v>
      </c>
      <c r="G158" s="296">
        <v>1</v>
      </c>
    </row>
    <row r="159" spans="1:7">
      <c r="A159" s="91"/>
      <c r="B159" s="91"/>
      <c r="C159" s="91"/>
      <c r="D159" s="91"/>
      <c r="E159" s="83" t="s">
        <v>2100</v>
      </c>
      <c r="F159" s="83" t="s">
        <v>2101</v>
      </c>
      <c r="G159" s="296">
        <v>1</v>
      </c>
    </row>
    <row r="160" spans="1:7">
      <c r="A160" s="91"/>
      <c r="B160" s="91"/>
      <c r="C160" s="91"/>
      <c r="D160" s="91"/>
      <c r="E160" s="83" t="s">
        <v>3119</v>
      </c>
      <c r="F160" s="83" t="s">
        <v>2972</v>
      </c>
      <c r="G160" s="296">
        <v>1</v>
      </c>
    </row>
    <row r="161" spans="1:7">
      <c r="A161" s="91"/>
      <c r="B161" s="91"/>
      <c r="C161" s="91"/>
      <c r="D161" s="91"/>
      <c r="E161" s="83" t="s">
        <v>3371</v>
      </c>
      <c r="F161" s="83" t="s">
        <v>2974</v>
      </c>
      <c r="G161" s="296">
        <v>1</v>
      </c>
    </row>
    <row r="162" spans="1:7">
      <c r="A162" s="91"/>
      <c r="B162" s="91"/>
      <c r="C162" s="91"/>
      <c r="D162" s="83">
        <v>302.22699999999998</v>
      </c>
      <c r="E162" s="83" t="s">
        <v>2007</v>
      </c>
      <c r="F162" s="83" t="s">
        <v>1908</v>
      </c>
      <c r="G162" s="296">
        <v>1</v>
      </c>
    </row>
    <row r="163" spans="1:7">
      <c r="A163" s="91"/>
      <c r="B163" s="91"/>
      <c r="C163" s="83" t="s">
        <v>2751</v>
      </c>
      <c r="D163" s="83" t="s">
        <v>1527</v>
      </c>
      <c r="E163" s="83" t="s">
        <v>261</v>
      </c>
      <c r="F163" s="83" t="s">
        <v>308</v>
      </c>
      <c r="G163" s="296">
        <v>1</v>
      </c>
    </row>
    <row r="164" spans="1:7">
      <c r="A164" s="91"/>
      <c r="B164" s="91"/>
      <c r="C164" s="91"/>
      <c r="D164" s="91"/>
      <c r="E164" s="83" t="s">
        <v>982</v>
      </c>
      <c r="F164" s="83" t="s">
        <v>359</v>
      </c>
      <c r="G164" s="296">
        <v>1</v>
      </c>
    </row>
    <row r="165" spans="1:7">
      <c r="A165" s="91"/>
      <c r="B165" s="91"/>
      <c r="C165" s="91"/>
      <c r="D165" s="91"/>
      <c r="E165" s="83" t="s">
        <v>1229</v>
      </c>
      <c r="F165" s="83" t="s">
        <v>1206</v>
      </c>
      <c r="G165" s="296">
        <v>1</v>
      </c>
    </row>
    <row r="166" spans="1:7">
      <c r="A166" s="91"/>
      <c r="B166" s="91"/>
      <c r="C166" s="91"/>
      <c r="D166" s="91"/>
      <c r="E166" s="83" t="s">
        <v>2008</v>
      </c>
      <c r="F166" s="83" t="s">
        <v>1911</v>
      </c>
      <c r="G166" s="296">
        <v>1</v>
      </c>
    </row>
    <row r="167" spans="1:7">
      <c r="A167" s="91"/>
      <c r="B167" s="91"/>
      <c r="C167" s="83" t="s">
        <v>2581</v>
      </c>
      <c r="D167" s="83" t="s">
        <v>1582</v>
      </c>
      <c r="E167" s="83" t="s">
        <v>1692</v>
      </c>
      <c r="F167" s="83" t="s">
        <v>1686</v>
      </c>
      <c r="G167" s="296">
        <v>1</v>
      </c>
    </row>
    <row r="168" spans="1:7">
      <c r="A168" s="91"/>
      <c r="B168" s="91"/>
      <c r="C168" s="91"/>
      <c r="D168" s="91"/>
      <c r="E168" s="83" t="s">
        <v>214</v>
      </c>
      <c r="F168" s="83" t="s">
        <v>381</v>
      </c>
      <c r="G168" s="296">
        <v>1</v>
      </c>
    </row>
    <row r="169" spans="1:7">
      <c r="A169" s="91"/>
      <c r="B169" s="91"/>
      <c r="C169" s="83" t="s">
        <v>2641</v>
      </c>
      <c r="D169" s="83" t="s">
        <v>1569</v>
      </c>
      <c r="E169" s="83" t="s">
        <v>234</v>
      </c>
      <c r="F169" s="83" t="s">
        <v>368</v>
      </c>
      <c r="G169" s="296">
        <v>1</v>
      </c>
    </row>
    <row r="170" spans="1:7">
      <c r="A170" s="91"/>
      <c r="B170" s="91"/>
      <c r="C170" s="91"/>
      <c r="D170" s="91"/>
      <c r="E170" s="83" t="s">
        <v>236</v>
      </c>
      <c r="F170" s="83" t="s">
        <v>369</v>
      </c>
      <c r="G170" s="296">
        <v>1</v>
      </c>
    </row>
    <row r="171" spans="1:7">
      <c r="A171" s="91"/>
      <c r="B171" s="91"/>
      <c r="C171" s="91"/>
      <c r="D171" s="91"/>
      <c r="E171" s="83" t="s">
        <v>2310</v>
      </c>
      <c r="F171" s="83" t="s">
        <v>2311</v>
      </c>
      <c r="G171" s="296">
        <v>1</v>
      </c>
    </row>
    <row r="172" spans="1:7">
      <c r="A172" s="91"/>
      <c r="B172" s="91"/>
      <c r="C172" s="91"/>
      <c r="D172" s="83" t="s">
        <v>1573</v>
      </c>
      <c r="E172" s="83" t="s">
        <v>283</v>
      </c>
      <c r="F172" s="83" t="s">
        <v>373</v>
      </c>
      <c r="G172" s="296">
        <v>1</v>
      </c>
    </row>
    <row r="173" spans="1:7">
      <c r="A173" s="91"/>
      <c r="B173" s="91"/>
      <c r="C173" s="91"/>
      <c r="D173" s="91"/>
      <c r="E173" s="83" t="s">
        <v>18</v>
      </c>
      <c r="F173" s="83" t="s">
        <v>905</v>
      </c>
      <c r="G173" s="296">
        <v>1</v>
      </c>
    </row>
    <row r="174" spans="1:7">
      <c r="A174" s="91"/>
      <c r="B174" s="91"/>
      <c r="C174" s="91"/>
      <c r="D174" s="83" t="s">
        <v>1541</v>
      </c>
      <c r="E174" s="83" t="s">
        <v>997</v>
      </c>
      <c r="F174" s="83" t="s">
        <v>331</v>
      </c>
      <c r="G174" s="296">
        <v>1</v>
      </c>
    </row>
    <row r="175" spans="1:7">
      <c r="A175" s="91"/>
      <c r="B175" s="91"/>
      <c r="C175" s="91"/>
      <c r="D175" s="83" t="s">
        <v>1967</v>
      </c>
      <c r="E175" s="83" t="s">
        <v>2010</v>
      </c>
      <c r="F175" s="83" t="s">
        <v>1963</v>
      </c>
      <c r="G175" s="296">
        <v>1</v>
      </c>
    </row>
    <row r="176" spans="1:7">
      <c r="A176" s="91"/>
      <c r="B176" s="91"/>
      <c r="C176" s="91"/>
      <c r="D176" s="83" t="s">
        <v>1561</v>
      </c>
      <c r="E176" s="83" t="s">
        <v>999</v>
      </c>
      <c r="F176" s="83" t="s">
        <v>346</v>
      </c>
      <c r="G176" s="296">
        <v>1</v>
      </c>
    </row>
    <row r="177" spans="1:7">
      <c r="A177" s="91"/>
      <c r="B177" s="91"/>
      <c r="C177" s="83" t="s">
        <v>963</v>
      </c>
      <c r="D177" s="83" t="s">
        <v>1540</v>
      </c>
      <c r="E177" s="83" t="s">
        <v>974</v>
      </c>
      <c r="F177" s="83" t="s">
        <v>330</v>
      </c>
      <c r="G177" s="296">
        <v>1</v>
      </c>
    </row>
    <row r="178" spans="1:7">
      <c r="A178" s="91"/>
      <c r="B178" s="91"/>
      <c r="C178" s="83" t="s">
        <v>2642</v>
      </c>
      <c r="D178" s="83">
        <v>331</v>
      </c>
      <c r="E178" s="83" t="s">
        <v>2005</v>
      </c>
      <c r="F178" s="83" t="s">
        <v>1903</v>
      </c>
      <c r="G178" s="296">
        <v>1</v>
      </c>
    </row>
    <row r="179" spans="1:7">
      <c r="A179" s="91"/>
      <c r="B179" s="91"/>
      <c r="C179" s="91"/>
      <c r="D179" s="83">
        <v>331.85</v>
      </c>
      <c r="E179" s="83" t="s">
        <v>2939</v>
      </c>
      <c r="F179" s="83" t="s">
        <v>3089</v>
      </c>
      <c r="G179" s="296">
        <v>1</v>
      </c>
    </row>
    <row r="180" spans="1:7">
      <c r="A180" s="91"/>
      <c r="B180" s="91"/>
      <c r="C180" s="83" t="s">
        <v>2570</v>
      </c>
      <c r="D180" s="83" t="s">
        <v>1570</v>
      </c>
      <c r="E180" s="83" t="s">
        <v>238</v>
      </c>
      <c r="F180" s="83" t="s">
        <v>360</v>
      </c>
      <c r="G180" s="296">
        <v>1</v>
      </c>
    </row>
    <row r="181" spans="1:7">
      <c r="A181" s="91"/>
      <c r="B181" s="91"/>
      <c r="C181" s="83" t="s">
        <v>2644</v>
      </c>
      <c r="D181" s="83" t="s">
        <v>1566</v>
      </c>
      <c r="E181" s="83" t="s">
        <v>206</v>
      </c>
      <c r="F181" s="83" t="s">
        <v>366</v>
      </c>
      <c r="G181" s="296">
        <v>1</v>
      </c>
    </row>
    <row r="182" spans="1:7">
      <c r="A182" s="91"/>
      <c r="B182" s="91"/>
      <c r="C182" s="91"/>
      <c r="D182" s="91"/>
      <c r="E182" s="83" t="s">
        <v>1857</v>
      </c>
      <c r="F182" s="83" t="s">
        <v>1859</v>
      </c>
      <c r="G182" s="296">
        <v>1</v>
      </c>
    </row>
    <row r="183" spans="1:7">
      <c r="A183" s="91"/>
      <c r="B183" s="91"/>
      <c r="C183" s="91"/>
      <c r="D183" s="91"/>
      <c r="E183" s="83" t="s">
        <v>1825</v>
      </c>
      <c r="F183" s="83" t="s">
        <v>3353</v>
      </c>
      <c r="G183" s="296">
        <v>1</v>
      </c>
    </row>
    <row r="184" spans="1:7">
      <c r="A184" s="91"/>
      <c r="B184" s="91"/>
      <c r="C184" s="83" t="s">
        <v>2531</v>
      </c>
      <c r="D184" s="83" t="s">
        <v>1520</v>
      </c>
      <c r="E184" s="83" t="s">
        <v>990</v>
      </c>
      <c r="F184" s="83" t="s">
        <v>300</v>
      </c>
      <c r="G184" s="296">
        <v>1</v>
      </c>
    </row>
    <row r="185" spans="1:7">
      <c r="A185" s="91"/>
      <c r="B185" s="91"/>
      <c r="C185" s="83" t="s">
        <v>1623</v>
      </c>
      <c r="D185" s="83" t="s">
        <v>1598</v>
      </c>
      <c r="E185" s="83" t="s">
        <v>1215</v>
      </c>
      <c r="F185" s="83" t="s">
        <v>647</v>
      </c>
      <c r="G185" s="296">
        <v>1</v>
      </c>
    </row>
    <row r="186" spans="1:7">
      <c r="A186" s="91"/>
      <c r="B186" s="91"/>
      <c r="C186" s="83" t="s">
        <v>2584</v>
      </c>
      <c r="D186" s="83" t="s">
        <v>1748</v>
      </c>
      <c r="E186" s="83" t="s">
        <v>1684</v>
      </c>
      <c r="F186" s="83" t="s">
        <v>1679</v>
      </c>
      <c r="G186" s="296">
        <v>1</v>
      </c>
    </row>
    <row r="187" spans="1:7">
      <c r="A187" s="91"/>
      <c r="B187" s="91"/>
      <c r="C187" s="83" t="s">
        <v>1654</v>
      </c>
      <c r="D187" s="83" t="s">
        <v>1829</v>
      </c>
      <c r="E187" s="83" t="s">
        <v>1823</v>
      </c>
      <c r="F187" s="83" t="s">
        <v>1824</v>
      </c>
      <c r="G187" s="296">
        <v>1</v>
      </c>
    </row>
    <row r="188" spans="1:7">
      <c r="A188" s="91"/>
      <c r="B188" s="91"/>
      <c r="C188" s="91"/>
      <c r="D188" s="83">
        <v>369.33</v>
      </c>
      <c r="E188" s="83" t="s">
        <v>3109</v>
      </c>
      <c r="F188" s="83" t="s">
        <v>3361</v>
      </c>
      <c r="G188" s="296">
        <v>1</v>
      </c>
    </row>
    <row r="189" spans="1:7">
      <c r="A189" s="91"/>
      <c r="B189" s="91"/>
      <c r="C189" s="83" t="s">
        <v>2668</v>
      </c>
      <c r="D189" s="83" t="s">
        <v>1571</v>
      </c>
      <c r="E189" s="83" t="s">
        <v>239</v>
      </c>
      <c r="F189" s="83" t="s">
        <v>371</v>
      </c>
      <c r="G189" s="296">
        <v>1</v>
      </c>
    </row>
    <row r="190" spans="1:7">
      <c r="A190" s="91"/>
      <c r="B190" s="91"/>
      <c r="C190" s="83" t="s">
        <v>1621</v>
      </c>
      <c r="D190" s="83" t="s">
        <v>1581</v>
      </c>
      <c r="E190" s="83" t="s">
        <v>212</v>
      </c>
      <c r="F190" s="83" t="s">
        <v>380</v>
      </c>
      <c r="G190" s="296">
        <v>1</v>
      </c>
    </row>
    <row r="191" spans="1:7">
      <c r="A191" s="91"/>
      <c r="B191" s="91"/>
      <c r="C191" s="83" t="s">
        <v>2700</v>
      </c>
      <c r="D191" s="83" t="s">
        <v>1560</v>
      </c>
      <c r="E191" s="83" t="s">
        <v>983</v>
      </c>
      <c r="F191" s="83" t="s">
        <v>362</v>
      </c>
      <c r="G191" s="296">
        <v>1</v>
      </c>
    </row>
    <row r="192" spans="1:7">
      <c r="A192" s="91"/>
      <c r="B192" s="91"/>
      <c r="C192" s="83" t="s">
        <v>2693</v>
      </c>
      <c r="D192" s="83" t="s">
        <v>1572</v>
      </c>
      <c r="E192" s="83" t="s">
        <v>241</v>
      </c>
      <c r="F192" s="83" t="s">
        <v>372</v>
      </c>
      <c r="G192" s="296">
        <v>1</v>
      </c>
    </row>
    <row r="193" spans="1:7">
      <c r="A193" s="91"/>
      <c r="B193" s="91"/>
      <c r="C193" s="83" t="s">
        <v>1603</v>
      </c>
      <c r="D193" s="83" t="s">
        <v>292</v>
      </c>
      <c r="E193" s="83" t="s">
        <v>1738</v>
      </c>
      <c r="F193" s="83" t="s">
        <v>1734</v>
      </c>
      <c r="G193" s="296">
        <v>1</v>
      </c>
    </row>
    <row r="194" spans="1:7">
      <c r="A194" s="91"/>
      <c r="B194" s="91"/>
      <c r="C194" s="83" t="s">
        <v>1612</v>
      </c>
      <c r="D194" s="83" t="s">
        <v>1516</v>
      </c>
      <c r="E194" s="83" t="s">
        <v>277</v>
      </c>
      <c r="F194" s="83" t="s">
        <v>321</v>
      </c>
      <c r="G194" s="296">
        <v>1</v>
      </c>
    </row>
    <row r="195" spans="1:7">
      <c r="A195" s="91"/>
      <c r="B195" s="91"/>
      <c r="C195" s="91"/>
      <c r="D195" s="83" t="s">
        <v>1546</v>
      </c>
      <c r="E195" s="83" t="s">
        <v>1000</v>
      </c>
      <c r="F195" s="83" t="s">
        <v>341</v>
      </c>
      <c r="G195" s="296">
        <v>1</v>
      </c>
    </row>
    <row r="196" spans="1:7">
      <c r="A196" s="91"/>
      <c r="B196" s="91"/>
      <c r="C196" s="91"/>
      <c r="D196" s="83" t="s">
        <v>1518</v>
      </c>
      <c r="E196" s="83" t="s">
        <v>296</v>
      </c>
      <c r="F196" s="83" t="s">
        <v>297</v>
      </c>
      <c r="G196" s="296">
        <v>1</v>
      </c>
    </row>
    <row r="197" spans="1:7">
      <c r="A197" s="91"/>
      <c r="B197" s="91"/>
      <c r="C197" s="91"/>
      <c r="D197" s="83" t="s">
        <v>1522</v>
      </c>
      <c r="E197" s="83" t="s">
        <v>251</v>
      </c>
      <c r="F197" s="83" t="s">
        <v>304</v>
      </c>
      <c r="G197" s="296">
        <v>1</v>
      </c>
    </row>
    <row r="198" spans="1:7">
      <c r="A198" s="91"/>
      <c r="B198" s="91"/>
      <c r="C198" s="91"/>
      <c r="D198" s="83" t="s">
        <v>1761</v>
      </c>
      <c r="E198" s="83" t="s">
        <v>1708</v>
      </c>
      <c r="F198" s="83" t="s">
        <v>1703</v>
      </c>
      <c r="G198" s="296">
        <v>1</v>
      </c>
    </row>
    <row r="199" spans="1:7">
      <c r="A199" s="83" t="s">
        <v>1529</v>
      </c>
      <c r="B199" s="81"/>
      <c r="C199" s="81"/>
      <c r="D199" s="81"/>
      <c r="E199" s="81"/>
      <c r="F199" s="81"/>
      <c r="G199" s="296">
        <v>47</v>
      </c>
    </row>
    <row r="200" spans="1:7">
      <c r="A200" s="83" t="s">
        <v>2024</v>
      </c>
      <c r="B200" s="83" t="s">
        <v>2117</v>
      </c>
      <c r="C200" s="83" t="s">
        <v>2609</v>
      </c>
      <c r="D200" s="83" t="s">
        <v>1590</v>
      </c>
      <c r="E200" s="83" t="s">
        <v>21</v>
      </c>
      <c r="F200" s="83" t="s">
        <v>907</v>
      </c>
      <c r="G200" s="296">
        <v>1</v>
      </c>
    </row>
    <row r="201" spans="1:7">
      <c r="A201" s="91"/>
      <c r="B201" s="91"/>
      <c r="C201" s="91"/>
      <c r="D201" s="91"/>
      <c r="E201" s="83" t="s">
        <v>2031</v>
      </c>
      <c r="F201" s="83" t="s">
        <v>1969</v>
      </c>
      <c r="G201" s="296">
        <v>1</v>
      </c>
    </row>
    <row r="202" spans="1:7">
      <c r="A202" s="91"/>
      <c r="B202" s="91"/>
      <c r="C202" s="91"/>
      <c r="D202" s="91"/>
      <c r="E202" s="83" t="s">
        <v>2014</v>
      </c>
      <c r="F202" s="83" t="s">
        <v>1927</v>
      </c>
      <c r="G202" s="296">
        <v>1</v>
      </c>
    </row>
    <row r="203" spans="1:7">
      <c r="A203" s="91"/>
      <c r="B203" s="91"/>
      <c r="C203" s="91"/>
      <c r="D203" s="91"/>
      <c r="E203" s="83" t="s">
        <v>2018</v>
      </c>
      <c r="F203" s="83" t="s">
        <v>1934</v>
      </c>
      <c r="G203" s="296">
        <v>1</v>
      </c>
    </row>
    <row r="204" spans="1:7">
      <c r="A204" s="91"/>
      <c r="B204" s="91"/>
      <c r="C204" s="91"/>
      <c r="D204" s="83" t="s">
        <v>2339</v>
      </c>
      <c r="E204" s="83" t="s">
        <v>2314</v>
      </c>
      <c r="F204" s="83" t="s">
        <v>2315</v>
      </c>
      <c r="G204" s="296">
        <v>1</v>
      </c>
    </row>
    <row r="205" spans="1:7">
      <c r="A205" s="91"/>
      <c r="B205" s="91"/>
      <c r="C205" s="91"/>
      <c r="D205" s="91"/>
      <c r="E205" s="83" t="s">
        <v>3118</v>
      </c>
      <c r="F205" s="83" t="s">
        <v>2969</v>
      </c>
      <c r="G205" s="296">
        <v>1</v>
      </c>
    </row>
    <row r="206" spans="1:7">
      <c r="A206" s="91"/>
      <c r="B206" s="91"/>
      <c r="C206" s="83" t="s">
        <v>3099</v>
      </c>
      <c r="D206" s="83" t="s">
        <v>3015</v>
      </c>
      <c r="E206" s="83" t="s">
        <v>3116</v>
      </c>
      <c r="F206" s="83" t="s">
        <v>2964</v>
      </c>
      <c r="G206" s="296">
        <v>1</v>
      </c>
    </row>
    <row r="207" spans="1:7">
      <c r="A207" s="91"/>
      <c r="B207" s="91"/>
      <c r="C207" s="83" t="s">
        <v>1612</v>
      </c>
      <c r="D207" s="83" t="s">
        <v>1516</v>
      </c>
      <c r="E207" s="83" t="s">
        <v>2316</v>
      </c>
      <c r="F207" s="83" t="s">
        <v>2317</v>
      </c>
      <c r="G207" s="296">
        <v>1</v>
      </c>
    </row>
    <row r="208" spans="1:7">
      <c r="A208" s="83" t="s">
        <v>2033</v>
      </c>
      <c r="B208" s="81"/>
      <c r="C208" s="81"/>
      <c r="D208" s="81"/>
      <c r="E208" s="81"/>
      <c r="F208" s="81"/>
      <c r="G208" s="296">
        <v>8</v>
      </c>
    </row>
    <row r="209" spans="1:7">
      <c r="A209" s="83" t="s">
        <v>961</v>
      </c>
      <c r="B209" s="83" t="s">
        <v>2118</v>
      </c>
      <c r="C209" s="83" t="s">
        <v>1621</v>
      </c>
      <c r="D209" s="83" t="s">
        <v>1545</v>
      </c>
      <c r="E209" s="83" t="s">
        <v>269</v>
      </c>
      <c r="F209" s="83" t="s">
        <v>337</v>
      </c>
      <c r="G209" s="296">
        <v>1</v>
      </c>
    </row>
    <row r="210" spans="1:7">
      <c r="A210" s="91"/>
      <c r="B210" s="91"/>
      <c r="C210" s="83" t="s">
        <v>2248</v>
      </c>
      <c r="D210" s="83">
        <v>501.6</v>
      </c>
      <c r="E210" s="83" t="s">
        <v>2946</v>
      </c>
      <c r="F210" s="83" t="s">
        <v>3095</v>
      </c>
      <c r="G210" s="296">
        <v>1</v>
      </c>
    </row>
    <row r="211" spans="1:7">
      <c r="A211" s="91"/>
      <c r="B211" s="91"/>
      <c r="C211" s="91"/>
      <c r="D211" s="83" t="s">
        <v>1567</v>
      </c>
      <c r="E211" s="83" t="s">
        <v>998</v>
      </c>
      <c r="F211" s="83" t="s">
        <v>332</v>
      </c>
      <c r="G211" s="296">
        <v>1</v>
      </c>
    </row>
    <row r="212" spans="1:7">
      <c r="A212" s="91"/>
      <c r="B212" s="91"/>
      <c r="C212" s="91"/>
      <c r="D212" s="91"/>
      <c r="E212" s="83" t="s">
        <v>207</v>
      </c>
      <c r="F212" s="83" t="s">
        <v>367</v>
      </c>
      <c r="G212" s="296">
        <v>1</v>
      </c>
    </row>
    <row r="213" spans="1:7">
      <c r="A213" s="91"/>
      <c r="B213" s="91"/>
      <c r="C213" s="91"/>
      <c r="D213" s="91"/>
      <c r="E213" s="83" t="s">
        <v>1715</v>
      </c>
      <c r="F213" s="83" t="s">
        <v>1710</v>
      </c>
      <c r="G213" s="296">
        <v>1</v>
      </c>
    </row>
    <row r="214" spans="1:7">
      <c r="A214" s="91"/>
      <c r="B214" s="91"/>
      <c r="C214" s="91"/>
      <c r="D214" s="91"/>
      <c r="E214" s="83" t="s">
        <v>2326</v>
      </c>
      <c r="F214" s="83" t="s">
        <v>2327</v>
      </c>
      <c r="G214" s="296">
        <v>1</v>
      </c>
    </row>
    <row r="215" spans="1:7">
      <c r="A215" s="91"/>
      <c r="B215" s="91"/>
      <c r="C215" s="83" t="s">
        <v>1611</v>
      </c>
      <c r="D215" s="83" t="s">
        <v>1593</v>
      </c>
      <c r="E215" s="83" t="s">
        <v>581</v>
      </c>
      <c r="F215" s="83" t="s">
        <v>1463</v>
      </c>
      <c r="G215" s="296">
        <v>1</v>
      </c>
    </row>
    <row r="216" spans="1:7">
      <c r="A216" s="91"/>
      <c r="B216" s="91"/>
      <c r="C216" s="83" t="s">
        <v>1625</v>
      </c>
      <c r="D216" s="83" t="s">
        <v>1580</v>
      </c>
      <c r="E216" s="83" t="s">
        <v>213</v>
      </c>
      <c r="F216" s="83" t="s">
        <v>379</v>
      </c>
      <c r="G216" s="296">
        <v>1</v>
      </c>
    </row>
    <row r="217" spans="1:7">
      <c r="A217" s="91"/>
      <c r="B217" s="91"/>
      <c r="C217" s="91"/>
      <c r="D217" s="83" t="s">
        <v>1525</v>
      </c>
      <c r="E217" s="83" t="s">
        <v>255</v>
      </c>
      <c r="F217" s="83" t="s">
        <v>306</v>
      </c>
      <c r="G217" s="296">
        <v>1</v>
      </c>
    </row>
    <row r="218" spans="1:7">
      <c r="A218" s="91"/>
      <c r="B218" s="91"/>
      <c r="C218" s="91"/>
      <c r="D218" s="91"/>
      <c r="E218" s="83" t="s">
        <v>197</v>
      </c>
      <c r="F218" s="83" t="s">
        <v>357</v>
      </c>
      <c r="G218" s="296">
        <v>1</v>
      </c>
    </row>
    <row r="219" spans="1:7">
      <c r="A219" s="91"/>
      <c r="B219" s="91"/>
      <c r="C219" s="91"/>
      <c r="D219" s="91"/>
      <c r="E219" s="83" t="s">
        <v>1854</v>
      </c>
      <c r="F219" s="83" t="s">
        <v>1826</v>
      </c>
      <c r="G219" s="296">
        <v>1</v>
      </c>
    </row>
    <row r="220" spans="1:7">
      <c r="A220" s="91"/>
      <c r="B220" s="91"/>
      <c r="C220" s="91"/>
      <c r="D220" s="91"/>
      <c r="E220" s="83" t="s">
        <v>2941</v>
      </c>
      <c r="F220" s="83" t="s">
        <v>3560</v>
      </c>
      <c r="G220" s="296">
        <v>1</v>
      </c>
    </row>
    <row r="221" spans="1:7">
      <c r="A221" s="91"/>
      <c r="B221" s="91"/>
      <c r="C221" s="91"/>
      <c r="D221" s="91"/>
      <c r="E221" s="83" t="s">
        <v>3110</v>
      </c>
      <c r="F221" s="83" t="s">
        <v>2954</v>
      </c>
      <c r="G221" s="296">
        <v>1</v>
      </c>
    </row>
    <row r="222" spans="1:7">
      <c r="A222" s="91"/>
      <c r="B222" s="91"/>
      <c r="C222" s="91"/>
      <c r="D222" s="91"/>
      <c r="E222" s="83" t="s">
        <v>3114</v>
      </c>
      <c r="F222" s="83" t="s">
        <v>2960</v>
      </c>
      <c r="G222" s="296">
        <v>1</v>
      </c>
    </row>
    <row r="223" spans="1:7">
      <c r="A223" s="91"/>
      <c r="B223" s="91"/>
      <c r="C223" s="91"/>
      <c r="D223" s="83">
        <v>543.5</v>
      </c>
      <c r="E223" s="83" t="s">
        <v>3085</v>
      </c>
      <c r="F223" s="83" t="s">
        <v>3086</v>
      </c>
      <c r="G223" s="296">
        <v>1</v>
      </c>
    </row>
    <row r="224" spans="1:7">
      <c r="A224" s="91"/>
      <c r="B224" s="91"/>
      <c r="C224" s="83" t="s">
        <v>2002</v>
      </c>
      <c r="D224" s="83">
        <v>568.79999999999995</v>
      </c>
      <c r="E224" s="83" t="s">
        <v>2938</v>
      </c>
      <c r="F224" s="83" t="s">
        <v>3088</v>
      </c>
      <c r="G224" s="296">
        <v>1</v>
      </c>
    </row>
    <row r="225" spans="1:7">
      <c r="A225" s="91"/>
      <c r="B225" s="91"/>
      <c r="C225" s="83" t="s">
        <v>2605</v>
      </c>
      <c r="D225" s="83" t="s">
        <v>1544</v>
      </c>
      <c r="E225" s="83" t="s">
        <v>267</v>
      </c>
      <c r="F225" s="83" t="s">
        <v>336</v>
      </c>
      <c r="G225" s="296">
        <v>1</v>
      </c>
    </row>
    <row r="226" spans="1:7">
      <c r="A226" s="83" t="s">
        <v>1526</v>
      </c>
      <c r="B226" s="81"/>
      <c r="C226" s="81"/>
      <c r="D226" s="81"/>
      <c r="E226" s="81"/>
      <c r="F226" s="81"/>
      <c r="G226" s="296">
        <v>17</v>
      </c>
    </row>
    <row r="227" spans="1:7">
      <c r="A227" s="83" t="s">
        <v>291</v>
      </c>
      <c r="B227" s="83" t="s">
        <v>1604</v>
      </c>
      <c r="C227" s="83" t="s">
        <v>1604</v>
      </c>
      <c r="D227" s="83" t="s">
        <v>291</v>
      </c>
      <c r="E227" s="83" t="s">
        <v>965</v>
      </c>
      <c r="F227" s="83" t="s">
        <v>3590</v>
      </c>
      <c r="G227" s="296">
        <v>1</v>
      </c>
    </row>
    <row r="228" spans="1:7">
      <c r="A228" s="91"/>
      <c r="B228" s="91"/>
      <c r="C228" s="91"/>
      <c r="D228" s="91"/>
      <c r="E228" s="83" t="s">
        <v>291</v>
      </c>
      <c r="F228" s="83" t="s">
        <v>291</v>
      </c>
      <c r="G228" s="296"/>
    </row>
    <row r="229" spans="1:7">
      <c r="A229" s="83" t="s">
        <v>1513</v>
      </c>
      <c r="B229" s="81"/>
      <c r="C229" s="81"/>
      <c r="D229" s="81"/>
      <c r="E229" s="81"/>
      <c r="F229" s="81"/>
      <c r="G229" s="296">
        <v>1</v>
      </c>
    </row>
    <row r="230" spans="1:7">
      <c r="A230" s="85" t="s">
        <v>386</v>
      </c>
      <c r="B230" s="90"/>
      <c r="C230" s="90"/>
      <c r="D230" s="90"/>
      <c r="E230" s="90"/>
      <c r="F230" s="90"/>
      <c r="G230" s="297">
        <v>210</v>
      </c>
    </row>
  </sheetData>
  <phoneticPr fontId="2"/>
  <printOptions horizontalCentered="1"/>
  <pageMargins left="0.35433070866141736" right="0.15748031496062992" top="0.39370078740157483" bottom="0.39370078740157483" header="0.11811023622047245" footer="0.11811023622047245"/>
  <pageSetup paperSize="9" scale="85" orientation="portrait" horizontalDpi="0" verticalDpi="0" r:id="rId2"/>
  <headerFooter alignWithMargins="0">
    <oddHeader>&amp;C&amp;F &amp;A</oddHeader>
    <oddFooter>&amp;C&amp;P/&amp;N&amp;R&amp;D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使い方</vt:lpstr>
      <vt:lpstr>一覧表</vt:lpstr>
      <vt:lpstr>内容照会</vt:lpstr>
      <vt:lpstr>例会当日対応</vt:lpstr>
      <vt:lpstr>例会当日対応 (2)</vt:lpstr>
      <vt:lpstr>明細</vt:lpstr>
      <vt:lpstr>蔵書番号順</vt:lpstr>
      <vt:lpstr>収納場所別一覧</vt:lpstr>
      <vt:lpstr>分野&amp;NDC分類相関表</vt:lpstr>
      <vt:lpstr>分野TBL</vt:lpstr>
      <vt:lpstr>TBL</vt:lpstr>
      <vt:lpstr>NDC(10版）</vt:lpstr>
      <vt:lpstr>検索ｻｲﾄ</vt:lpstr>
      <vt:lpstr>国会図書館</vt:lpstr>
      <vt:lpstr>HP対応</vt:lpstr>
      <vt:lpstr>貸出実績集計</vt:lpstr>
      <vt:lpstr>貸出実績</vt:lpstr>
      <vt:lpstr>一覧表!_GoBack</vt:lpstr>
      <vt:lpstr>内容照会!_GoBack</vt:lpstr>
      <vt:lpstr>明細!_GoBack</vt:lpstr>
      <vt:lpstr>NDCｴﾘｱ</vt:lpstr>
      <vt:lpstr>NDCｺｰﾄﾞ</vt:lpstr>
      <vt:lpstr>一覧表!Print_Titles</vt:lpstr>
      <vt:lpstr>収納場所別一覧!Print_Titles</vt:lpstr>
      <vt:lpstr>蔵書番号順!Print_Titles</vt:lpstr>
      <vt:lpstr>内容照会!Print_Titles</vt:lpstr>
      <vt:lpstr>'分野&amp;NDC分類相関表'!Print_Titles</vt:lpstr>
      <vt:lpstr>明細!Print_Titles</vt:lpstr>
      <vt:lpstr>ｻｲｽﾞ</vt:lpstr>
      <vt:lpstr>収納場所内容ｴﾘｱ</vt:lpstr>
      <vt:lpstr>蔵書明細ｴﾘｱ</vt:lpstr>
      <vt:lpstr>分野TBL</vt:lpstr>
      <vt:lpstr>分野TBLｴﾘｱ</vt:lpstr>
      <vt:lpstr>分野名称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一彦</dc:creator>
  <cp:lastModifiedBy>OWNER</cp:lastModifiedBy>
  <cp:lastPrinted>2019-12-01T23:30:40Z</cp:lastPrinted>
  <dcterms:created xsi:type="dcterms:W3CDTF">2016-04-23T01:43:16Z</dcterms:created>
  <dcterms:modified xsi:type="dcterms:W3CDTF">2019-12-01T23:31:55Z</dcterms:modified>
</cp:coreProperties>
</file>